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ute\Downloads\"/>
    </mc:Choice>
  </mc:AlternateContent>
  <xr:revisionPtr revIDLastSave="0" documentId="13_ncr:1_{74CECFFD-7B1B-402D-AF29-ECC633086573}" xr6:coauthVersionLast="46" xr6:coauthVersionMax="46" xr10:uidLastSave="{00000000-0000-0000-0000-000000000000}"/>
  <bookViews>
    <workbookView xWindow="-120" yWindow="-120" windowWidth="29040" windowHeight="15840" xr2:uid="{9907363E-953E-47F3-84F4-E5D36969B7D2}"/>
  </bookViews>
  <sheets>
    <sheet name="2020" sheetId="9" r:id="rId1"/>
    <sheet name="2019" sheetId="1" r:id="rId2"/>
    <sheet name="2018" sheetId="8" r:id="rId3"/>
    <sheet name="2017" sheetId="7" r:id="rId4"/>
    <sheet name="2016" sheetId="5" r:id="rId5"/>
    <sheet name="2016 igen" sheetId="6" r:id="rId6"/>
    <sheet name="2015" sheetId="4" r:id="rId7"/>
    <sheet name="2014" sheetId="3" r:id="rId8"/>
    <sheet name="2013" sheetId="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9" l="1"/>
  <c r="E47" i="9" s="1"/>
  <c r="E27" i="9"/>
  <c r="G27" i="9"/>
  <c r="E21" i="9"/>
  <c r="E39" i="9"/>
  <c r="G16" i="9"/>
  <c r="E16" i="9"/>
  <c r="E41" i="7"/>
  <c r="E37" i="7"/>
  <c r="G26" i="7"/>
  <c r="E26" i="7"/>
  <c r="G17" i="7"/>
  <c r="E17" i="7"/>
  <c r="G29" i="9" l="1"/>
  <c r="E29" i="9"/>
  <c r="G28" i="7"/>
  <c r="E28" i="7"/>
  <c r="E45" i="7" s="1"/>
  <c r="E49" i="7" s="1"/>
  <c r="G18" i="8" l="1"/>
  <c r="E18" i="8"/>
  <c r="E40" i="8"/>
  <c r="G28" i="8"/>
  <c r="E28" i="8"/>
  <c r="D40" i="5"/>
  <c r="D43" i="5" s="1"/>
  <c r="D30" i="5"/>
  <c r="D17" i="5"/>
  <c r="D32" i="5" s="1"/>
  <c r="D46" i="5" s="1"/>
  <c r="D51" i="5" s="1"/>
  <c r="E47" i="4"/>
  <c r="E27" i="4"/>
  <c r="E30" i="4" s="1"/>
  <c r="E32" i="4" s="1"/>
  <c r="E46" i="4" s="1"/>
  <c r="E17" i="4"/>
  <c r="C48" i="3"/>
  <c r="E30" i="8" l="1"/>
  <c r="E44" i="8" s="1"/>
  <c r="E48" i="8" s="1"/>
  <c r="G30" i="8"/>
  <c r="E51" i="4"/>
  <c r="C41" i="3" l="1"/>
  <c r="C44" i="3" s="1"/>
  <c r="C31" i="3"/>
  <c r="C18" i="3"/>
  <c r="C33" i="3" s="1"/>
  <c r="C47" i="3" s="1"/>
  <c r="C41" i="2"/>
  <c r="C44" i="2" s="1"/>
  <c r="C31" i="2"/>
  <c r="C18" i="2"/>
  <c r="C33" i="2" s="1"/>
  <c r="C47" i="2" s="1"/>
  <c r="C52" i="2" s="1"/>
  <c r="C52" i="3" l="1"/>
  <c r="E38" i="1" l="1"/>
  <c r="E35" i="1" l="1"/>
  <c r="E46" i="1"/>
  <c r="G26" i="1" l="1"/>
  <c r="G16" i="1"/>
  <c r="E26" i="1"/>
  <c r="E16" i="1"/>
  <c r="E28" i="1" s="1"/>
  <c r="G28" i="1" l="1"/>
  <c r="E40" i="4"/>
  <c r="E43" i="4"/>
</calcChain>
</file>

<file path=xl/sharedStrings.xml><?xml version="1.0" encoding="utf-8"?>
<sst xmlns="http://schemas.openxmlformats.org/spreadsheetml/2006/main" count="346" uniqueCount="88">
  <si>
    <t>Kulturstedet Lindegaardens Venner</t>
  </si>
  <si>
    <t>CVR 33127383</t>
  </si>
  <si>
    <t xml:space="preserve">Resultatopgørelse                                             1. jan. 2018 - 31. dec. 2018                              </t>
  </si>
  <si>
    <t>Budget</t>
  </si>
  <si>
    <t>Indtægter</t>
  </si>
  <si>
    <t>Kontingenter</t>
  </si>
  <si>
    <t>Donationer</t>
  </si>
  <si>
    <t>Arrangementer</t>
  </si>
  <si>
    <t>Indtægter i alt</t>
  </si>
  <si>
    <t>Udgifter</t>
  </si>
  <si>
    <t>Bankomkostninger</t>
  </si>
  <si>
    <t>Andre udgifter</t>
  </si>
  <si>
    <t>Udgifter i alt</t>
  </si>
  <si>
    <t>Balance</t>
  </si>
  <si>
    <t>Aktiver</t>
  </si>
  <si>
    <t>Indestående bank</t>
  </si>
  <si>
    <t>Kassebeholdning</t>
  </si>
  <si>
    <t>Aktiver i alt</t>
  </si>
  <si>
    <t>Passiver</t>
  </si>
  <si>
    <t>Tilgang = årets resultat</t>
  </si>
  <si>
    <t>Overført resultat</t>
  </si>
  <si>
    <t>Passiver i alt</t>
  </si>
  <si>
    <t>Periodeafgrænsning (lager,</t>
  </si>
  <si>
    <t>forudbet. kontingent)</t>
  </si>
  <si>
    <t xml:space="preserve"> </t>
  </si>
  <si>
    <t>Årsregnskab 2019</t>
  </si>
  <si>
    <t xml:space="preserve">1. jan. 2019 - 31. dec. 2019 </t>
  </si>
  <si>
    <t>1. jan. 2020 - 31. dec. 2020</t>
  </si>
  <si>
    <t>Flygelleje, flygelstemning</t>
  </si>
  <si>
    <t>Fonden udlæg</t>
  </si>
  <si>
    <t>31. december 2019</t>
  </si>
  <si>
    <t>stemning af flygel</t>
  </si>
  <si>
    <t>Årets resultat</t>
  </si>
  <si>
    <t>ForeningLET, Facebook</t>
  </si>
  <si>
    <t>31. december 2018</t>
  </si>
  <si>
    <t>Kongens Lyngby den 17. februar 2020</t>
  </si>
  <si>
    <t>Uffe Christoffersen</t>
  </si>
  <si>
    <t>Birgit Nielsen</t>
  </si>
  <si>
    <t>Hans Boye Nielsen</t>
  </si>
  <si>
    <t>Kasserer</t>
  </si>
  <si>
    <t>Revisor</t>
  </si>
  <si>
    <t xml:space="preserve">Resultatopgørelse </t>
  </si>
  <si>
    <t>1. juli 2012 - 30. jun. 2013</t>
  </si>
  <si>
    <t>Udlejning</t>
  </si>
  <si>
    <t>Sponsorater</t>
  </si>
  <si>
    <t>Donation til Fonden</t>
  </si>
  <si>
    <t>Kontor artk. + Porto</t>
  </si>
  <si>
    <t>Konsulent Fondssøgning</t>
  </si>
  <si>
    <t>Adm, tilskudsbasen</t>
  </si>
  <si>
    <t>Domæne</t>
  </si>
  <si>
    <t>Periodens resultat</t>
  </si>
  <si>
    <t>30. juni 2013</t>
  </si>
  <si>
    <t>Likvide beholdinger i alt</t>
  </si>
  <si>
    <t>Debitorer</t>
  </si>
  <si>
    <t>Fonds stiftelse</t>
  </si>
  <si>
    <t>Kassedifference</t>
  </si>
  <si>
    <t>Årsregnskab 2013</t>
  </si>
  <si>
    <t>1. juli 2013 - 30. jun. 2014</t>
  </si>
  <si>
    <t>30. juni 2014</t>
  </si>
  <si>
    <t>Årsregnskab 2014</t>
  </si>
  <si>
    <t>1. juli 2014 - 30. jun. 2015</t>
  </si>
  <si>
    <t>30. juni 2015</t>
  </si>
  <si>
    <t>Årsregnskab 2015</t>
  </si>
  <si>
    <t>1. juli 2015 - 30. jun. 2016</t>
  </si>
  <si>
    <t>30. juni 2016</t>
  </si>
  <si>
    <t>Årsregnskab 2016</t>
  </si>
  <si>
    <t>1. juli 2016 - 31. dec. 2016</t>
  </si>
  <si>
    <t>Årsregnskab 2018</t>
  </si>
  <si>
    <t xml:space="preserve">1. jan. 2018 - 31. dec. 2018 </t>
  </si>
  <si>
    <t>Harmonika salg</t>
  </si>
  <si>
    <t>Udlæg fra Fonden</t>
  </si>
  <si>
    <t>Kontorartikler+ porto</t>
  </si>
  <si>
    <t>EDB, teleservice, fore, . Let m.v</t>
  </si>
  <si>
    <t>Trtyksager</t>
  </si>
  <si>
    <t>Kongens Lyngby den 28. februar 2018</t>
  </si>
  <si>
    <t>Kasserer i Lindegaardens Venner</t>
  </si>
  <si>
    <t>Kongens Lyngby 28. februar 2018</t>
  </si>
  <si>
    <t>Årsregnskab 2017</t>
  </si>
  <si>
    <t>1. jan. 2017 - 31. dec. 2017</t>
  </si>
  <si>
    <t>Kongens Lyngby den 15. februar 2017</t>
  </si>
  <si>
    <t>Årsregnskab 2020</t>
  </si>
  <si>
    <t xml:space="preserve">1. jan. 2020 - 31. dec. 2020 </t>
  </si>
  <si>
    <t>Facebook og tryksager</t>
  </si>
  <si>
    <t>ForeningLet</t>
  </si>
  <si>
    <t>Donationer til Fonden</t>
  </si>
  <si>
    <t>31. december 2020</t>
  </si>
  <si>
    <t>Kongens Lyngby den 15. februar 2021</t>
  </si>
  <si>
    <t xml:space="preserve">1. jan. 2021 - 31. dec.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</si>
</sst>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.00;[Red]\-#,###.00"/>
    <numFmt numFmtId="165" formatCode="0.00;[Red]\-0.00"/>
    <numFmt numFmtId="166" formatCode="d&quot;. &quot;mmmm\ yyyy"/>
    <numFmt numFmtId="167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u/>
      <sz val="10"/>
      <color theme="1"/>
      <name val="Verdana"/>
      <family val="2"/>
    </font>
    <font>
      <b/>
      <sz val="10"/>
      <name val="MS Sans Serif"/>
      <family val="2"/>
    </font>
    <font>
      <u/>
      <sz val="10"/>
      <name val="MS Sans Serif"/>
      <family val="2"/>
    </font>
    <font>
      <sz val="10"/>
      <name val="MS Sans Serif"/>
      <family val="2"/>
    </font>
    <font>
      <b/>
      <u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" fontId="2" fillId="0" borderId="0" xfId="0" applyNumberFormat="1" applyFont="1"/>
    <xf numFmtId="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4" fontId="3" fillId="0" borderId="1" xfId="0" applyNumberFormat="1" applyFont="1" applyBorder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/>
    <xf numFmtId="4" fontId="3" fillId="0" borderId="2" xfId="0" applyNumberFormat="1" applyFont="1" applyBorder="1"/>
    <xf numFmtId="0" fontId="2" fillId="0" borderId="2" xfId="0" applyFont="1" applyBorder="1"/>
    <xf numFmtId="0" fontId="3" fillId="0" borderId="0" xfId="0" applyFont="1" applyAlignment="1">
      <alignment horizontal="right" wrapText="1"/>
    </xf>
    <xf numFmtId="0" fontId="5" fillId="0" borderId="0" xfId="0" applyFont="1"/>
    <xf numFmtId="0" fontId="5" fillId="0" borderId="3" xfId="0" applyFont="1" applyBorder="1" applyAlignment="1">
      <alignment horizontal="center"/>
    </xf>
    <xf numFmtId="3" fontId="0" fillId="0" borderId="0" xfId="0" applyNumberFormat="1"/>
    <xf numFmtId="0" fontId="6" fillId="0" borderId="0" xfId="0" applyFont="1"/>
    <xf numFmtId="164" fontId="0" fillId="0" borderId="0" xfId="0" applyNumberFormat="1"/>
    <xf numFmtId="164" fontId="0" fillId="0" borderId="3" xfId="0" applyNumberFormat="1" applyBorder="1"/>
    <xf numFmtId="3" fontId="7" fillId="0" borderId="0" xfId="0" applyNumberFormat="1" applyFont="1"/>
    <xf numFmtId="164" fontId="5" fillId="0" borderId="3" xfId="0" applyNumberFormat="1" applyFont="1" applyBorder="1"/>
    <xf numFmtId="164" fontId="7" fillId="0" borderId="0" xfId="0" applyNumberFormat="1" applyFont="1"/>
    <xf numFmtId="0" fontId="7" fillId="0" borderId="0" xfId="0" applyFont="1"/>
    <xf numFmtId="3" fontId="5" fillId="0" borderId="0" xfId="0" applyNumberFormat="1" applyFont="1"/>
    <xf numFmtId="164" fontId="5" fillId="0" borderId="0" xfId="0" applyNumberFormat="1" applyFont="1"/>
    <xf numFmtId="164" fontId="5" fillId="0" borderId="4" xfId="0" applyNumberFormat="1" applyFont="1" applyBorder="1"/>
    <xf numFmtId="0" fontId="5" fillId="0" borderId="3" xfId="0" applyFont="1" applyBorder="1"/>
    <xf numFmtId="164" fontId="5" fillId="0" borderId="3" xfId="0" applyNumberFormat="1" applyFont="1" applyBorder="1" applyAlignment="1">
      <alignment horizontal="center"/>
    </xf>
    <xf numFmtId="0" fontId="8" fillId="0" borderId="0" xfId="0" applyFont="1"/>
    <xf numFmtId="165" fontId="0" fillId="0" borderId="0" xfId="0" applyNumberFormat="1"/>
    <xf numFmtId="40" fontId="0" fillId="0" borderId="0" xfId="0" applyNumberFormat="1"/>
    <xf numFmtId="164" fontId="5" fillId="0" borderId="0" xfId="0" applyNumberFormat="1" applyFont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5" xfId="0" applyNumberFormat="1" applyFont="1" applyBorder="1"/>
    <xf numFmtId="0" fontId="5" fillId="0" borderId="0" xfId="0" applyFont="1" applyBorder="1" applyAlignment="1">
      <alignment horizontal="center"/>
    </xf>
    <xf numFmtId="0" fontId="0" fillId="0" borderId="1" xfId="0" applyBorder="1"/>
    <xf numFmtId="166" fontId="5" fillId="0" borderId="3" xfId="0" applyNumberFormat="1" applyFont="1" applyBorder="1" applyAlignment="1">
      <alignment horizontal="right" vertical="center"/>
    </xf>
    <xf numFmtId="4" fontId="3" fillId="0" borderId="0" xfId="0" applyNumberFormat="1" applyFont="1" applyBorder="1"/>
    <xf numFmtId="0" fontId="2" fillId="0" borderId="0" xfId="0" applyFont="1" applyBorder="1"/>
    <xf numFmtId="167" fontId="3" fillId="0" borderId="2" xfId="0" applyNumberFormat="1" applyFont="1" applyBorder="1"/>
    <xf numFmtId="167" fontId="3" fillId="0" borderId="0" xfId="0" applyNumberFormat="1" applyFont="1" applyBorder="1"/>
    <xf numFmtId="4" fontId="2" fillId="0" borderId="0" xfId="0" applyNumberFormat="1" applyFont="1" applyBorder="1"/>
    <xf numFmtId="0" fontId="5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771525</xdr:colOff>
      <xdr:row>0</xdr:row>
      <xdr:rowOff>66675</xdr:rowOff>
    </xdr:from>
    <xdr:to>
      <xdr:col>6</xdr:col>
      <xdr:colOff>990600</xdr:colOff>
      <xdr:row>4</xdr:row>
      <xdr:rowOff>105918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F46376-DC97-430B-B3CA-9D7A126D2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5" y="66675"/>
          <a:ext cx="1857375" cy="7726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771525</xdr:colOff>
      <xdr:row>0</xdr:row>
      <xdr:rowOff>66675</xdr:rowOff>
    </xdr:from>
    <xdr:to>
      <xdr:col>6</xdr:col>
      <xdr:colOff>990600</xdr:colOff>
      <xdr:row>5</xdr:row>
      <xdr:rowOff>1143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B4BE2F-EE11-4A17-B7BF-07EA5D752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5" y="66675"/>
          <a:ext cx="1857375" cy="7726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771525</xdr:colOff>
      <xdr:row>0</xdr:row>
      <xdr:rowOff>66675</xdr:rowOff>
    </xdr:from>
    <xdr:to>
      <xdr:col>6</xdr:col>
      <xdr:colOff>990600</xdr:colOff>
      <xdr:row>4</xdr:row>
      <xdr:rowOff>105918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34EF37-B7E2-4EEF-B7F2-F1D416929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5" y="66675"/>
          <a:ext cx="1857375" cy="7726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771525</xdr:colOff>
      <xdr:row>0</xdr:row>
      <xdr:rowOff>66675</xdr:rowOff>
    </xdr:from>
    <xdr:to>
      <xdr:col>6</xdr:col>
      <xdr:colOff>990600</xdr:colOff>
      <xdr:row>4</xdr:row>
      <xdr:rowOff>48768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AC07C8-FA8C-4A5F-9250-59AF97081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5" y="66675"/>
          <a:ext cx="1857375" cy="7155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771525</xdr:colOff>
      <xdr:row>0</xdr:row>
      <xdr:rowOff>66675</xdr:rowOff>
    </xdr:from>
    <xdr:to>
      <xdr:col>8</xdr:col>
      <xdr:colOff>28575</xdr:colOff>
      <xdr:row>4</xdr:row>
      <xdr:rowOff>86868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4D9D22-3C74-44FF-B4C6-855CA390E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0" y="66675"/>
          <a:ext cx="1857375" cy="7821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95250</xdr:rowOff>
    </xdr:from>
    <xdr:to>
      <xdr:col>5</xdr:col>
      <xdr:colOff>514350</xdr:colOff>
      <xdr:row>4</xdr:row>
      <xdr:rowOff>124968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B6DC47-3FCB-4A6C-BCC1-A4F5E6A66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" y="95250"/>
          <a:ext cx="1857375" cy="8012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771525</xdr:colOff>
      <xdr:row>0</xdr:row>
      <xdr:rowOff>66675</xdr:rowOff>
    </xdr:from>
    <xdr:to>
      <xdr:col>7</xdr:col>
      <xdr:colOff>514350</xdr:colOff>
      <xdr:row>4</xdr:row>
      <xdr:rowOff>77343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65E34A-803D-4468-B09C-1729EDD94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5" y="66675"/>
          <a:ext cx="1857375" cy="7726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57150</xdr:rowOff>
    </xdr:from>
    <xdr:to>
      <xdr:col>6</xdr:col>
      <xdr:colOff>161925</xdr:colOff>
      <xdr:row>4</xdr:row>
      <xdr:rowOff>77343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43F29F-9785-4234-B294-895A6D5C8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7150"/>
          <a:ext cx="1857375" cy="78219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57150</xdr:rowOff>
    </xdr:from>
    <xdr:to>
      <xdr:col>6</xdr:col>
      <xdr:colOff>161925</xdr:colOff>
      <xdr:row>4</xdr:row>
      <xdr:rowOff>67818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8C9F13-41F9-49BA-B938-80323C862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7150"/>
          <a:ext cx="1857375" cy="782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D86F1-1896-43EE-95B6-78A842A82A43}">
  <dimension ref="A2:G56"/>
  <sheetViews>
    <sheetView tabSelected="1" workbookViewId="0">
      <selection activeCell="G10" sqref="G10"/>
    </sheetView>
  </sheetViews>
  <sheetFormatPr defaultRowHeight="12.75" x14ac:dyDescent="0.2"/>
  <cols>
    <col min="1" max="2" width="9.140625" style="2"/>
    <col min="3" max="3" width="10.5703125" style="2" customWidth="1"/>
    <col min="4" max="4" width="9.140625" style="2"/>
    <col min="5" max="5" width="15.42578125" style="2" bestFit="1" customWidth="1"/>
    <col min="6" max="6" width="9.140625" style="2"/>
    <col min="7" max="7" width="16.28515625" style="2" customWidth="1"/>
    <col min="8" max="16384" width="9.140625" style="2"/>
  </cols>
  <sheetData>
    <row r="2" spans="1:7" ht="15" x14ac:dyDescent="0.2">
      <c r="A2" s="1" t="s">
        <v>0</v>
      </c>
      <c r="C2" s="3"/>
    </row>
    <row r="3" spans="1:7" x14ac:dyDescent="0.2">
      <c r="A3" s="3" t="s">
        <v>1</v>
      </c>
      <c r="C3" s="3"/>
    </row>
    <row r="4" spans="1:7" x14ac:dyDescent="0.2">
      <c r="C4" s="3"/>
    </row>
    <row r="5" spans="1:7" x14ac:dyDescent="0.2">
      <c r="C5" s="3"/>
    </row>
    <row r="6" spans="1:7" ht="19.5" customHeight="1" x14ac:dyDescent="0.2">
      <c r="A6" s="3"/>
    </row>
    <row r="7" spans="1:7" x14ac:dyDescent="0.2">
      <c r="A7" s="3" t="s">
        <v>80</v>
      </c>
    </row>
    <row r="8" spans="1:7" x14ac:dyDescent="0.2">
      <c r="G8" s="11" t="s">
        <v>3</v>
      </c>
    </row>
    <row r="9" spans="1:7" ht="28.5" customHeight="1" x14ac:dyDescent="0.2">
      <c r="A9" s="3" t="s">
        <v>2</v>
      </c>
      <c r="E9" s="7" t="s">
        <v>81</v>
      </c>
      <c r="G9" s="7" t="s">
        <v>87</v>
      </c>
    </row>
    <row r="11" spans="1:7" x14ac:dyDescent="0.2">
      <c r="A11" s="4" t="s">
        <v>4</v>
      </c>
    </row>
    <row r="12" spans="1:7" x14ac:dyDescent="0.2">
      <c r="A12" s="2" t="s">
        <v>5</v>
      </c>
      <c r="E12" s="5">
        <v>54500</v>
      </c>
      <c r="G12" s="5">
        <v>55000</v>
      </c>
    </row>
    <row r="13" spans="1:7" x14ac:dyDescent="0.2">
      <c r="A13" s="2" t="s">
        <v>6</v>
      </c>
      <c r="E13" s="5">
        <v>50000</v>
      </c>
      <c r="G13" s="5">
        <v>50000</v>
      </c>
    </row>
    <row r="14" spans="1:7" x14ac:dyDescent="0.2">
      <c r="A14" s="2" t="s">
        <v>7</v>
      </c>
      <c r="E14" s="5">
        <v>73488.850000000006</v>
      </c>
      <c r="G14" s="5">
        <v>60000</v>
      </c>
    </row>
    <row r="16" spans="1:7" x14ac:dyDescent="0.2">
      <c r="A16" s="3" t="s">
        <v>8</v>
      </c>
      <c r="E16" s="9">
        <f>SUM(E12:E14)</f>
        <v>177988.85</v>
      </c>
      <c r="F16" s="10"/>
      <c r="G16" s="9">
        <f>SUM(G12:G14)</f>
        <v>165000</v>
      </c>
    </row>
    <row r="17" spans="1:7" x14ac:dyDescent="0.2">
      <c r="A17" s="3"/>
    </row>
    <row r="18" spans="1:7" x14ac:dyDescent="0.2">
      <c r="A18" s="4" t="s">
        <v>9</v>
      </c>
    </row>
    <row r="19" spans="1:7" x14ac:dyDescent="0.2">
      <c r="A19" s="2" t="s">
        <v>7</v>
      </c>
      <c r="E19" s="5">
        <v>73965</v>
      </c>
      <c r="G19" s="5">
        <v>75000</v>
      </c>
    </row>
    <row r="20" spans="1:7" x14ac:dyDescent="0.2">
      <c r="A20" s="2" t="s">
        <v>28</v>
      </c>
      <c r="B20" s="2" t="s">
        <v>31</v>
      </c>
      <c r="E20" s="5">
        <v>22130.5</v>
      </c>
      <c r="G20" s="5">
        <v>23000</v>
      </c>
    </row>
    <row r="21" spans="1:7" x14ac:dyDescent="0.2">
      <c r="A21" s="2" t="s">
        <v>10</v>
      </c>
      <c r="E21" s="5">
        <f>1715.25+501.18</f>
        <v>2216.4299999999998</v>
      </c>
      <c r="G21" s="5">
        <v>2500</v>
      </c>
    </row>
    <row r="22" spans="1:7" x14ac:dyDescent="0.2">
      <c r="A22" s="2" t="s">
        <v>11</v>
      </c>
      <c r="E22" s="5">
        <v>23430.53</v>
      </c>
      <c r="G22" s="5">
        <v>20000</v>
      </c>
    </row>
    <row r="23" spans="1:7" x14ac:dyDescent="0.2">
      <c r="A23" s="2" t="s">
        <v>82</v>
      </c>
      <c r="E23" s="5">
        <v>3268.08</v>
      </c>
      <c r="G23" s="5">
        <v>2500</v>
      </c>
    </row>
    <row r="24" spans="1:7" x14ac:dyDescent="0.2">
      <c r="A24" s="2" t="s">
        <v>83</v>
      </c>
      <c r="E24" s="5">
        <v>2276.25</v>
      </c>
      <c r="G24" s="5">
        <v>2300</v>
      </c>
    </row>
    <row r="25" spans="1:7" x14ac:dyDescent="0.2">
      <c r="A25" s="2" t="s">
        <v>84</v>
      </c>
      <c r="E25" s="5">
        <v>45200</v>
      </c>
      <c r="G25" s="5">
        <v>0</v>
      </c>
    </row>
    <row r="26" spans="1:7" x14ac:dyDescent="0.2">
      <c r="E26" s="6"/>
      <c r="G26" s="6"/>
    </row>
    <row r="27" spans="1:7" x14ac:dyDescent="0.2">
      <c r="A27" s="3" t="s">
        <v>12</v>
      </c>
      <c r="E27" s="9">
        <f>SUM(E19:E25)</f>
        <v>172486.78999999998</v>
      </c>
      <c r="F27" s="12"/>
      <c r="G27" s="9">
        <f>SUM(G19:G25)</f>
        <v>125300</v>
      </c>
    </row>
    <row r="29" spans="1:7" ht="13.5" thickBot="1" x14ac:dyDescent="0.25">
      <c r="A29" s="3" t="s">
        <v>32</v>
      </c>
      <c r="E29" s="13">
        <f>E16-E27</f>
        <v>5502.0600000000268</v>
      </c>
      <c r="F29" s="14"/>
      <c r="G29" s="13">
        <f>G16-G27</f>
        <v>39700</v>
      </c>
    </row>
    <row r="30" spans="1:7" ht="13.5" thickTop="1" x14ac:dyDescent="0.2">
      <c r="D30" s="3" t="s">
        <v>24</v>
      </c>
      <c r="E30" s="6"/>
    </row>
    <row r="31" spans="1:7" x14ac:dyDescent="0.2">
      <c r="E31" s="3"/>
    </row>
    <row r="32" spans="1:7" ht="29.25" customHeight="1" x14ac:dyDescent="0.2">
      <c r="A32" s="3" t="s">
        <v>13</v>
      </c>
      <c r="D32" s="3"/>
      <c r="E32" s="15" t="s">
        <v>85</v>
      </c>
      <c r="G32" s="15"/>
    </row>
    <row r="34" spans="1:7" x14ac:dyDescent="0.2">
      <c r="A34" s="4" t="s">
        <v>14</v>
      </c>
    </row>
    <row r="35" spans="1:7" x14ac:dyDescent="0.2">
      <c r="E35" s="5"/>
    </row>
    <row r="36" spans="1:7" x14ac:dyDescent="0.2">
      <c r="A36" s="2" t="s">
        <v>15</v>
      </c>
      <c r="E36" s="5">
        <v>48792.19</v>
      </c>
      <c r="G36" s="5"/>
    </row>
    <row r="37" spans="1:7" x14ac:dyDescent="0.2">
      <c r="A37" s="2" t="s">
        <v>16</v>
      </c>
      <c r="E37" s="5">
        <v>730</v>
      </c>
      <c r="G37" s="5"/>
    </row>
    <row r="38" spans="1:7" x14ac:dyDescent="0.2">
      <c r="E38" s="6"/>
    </row>
    <row r="39" spans="1:7" x14ac:dyDescent="0.2">
      <c r="A39" s="3" t="s">
        <v>17</v>
      </c>
      <c r="E39" s="9">
        <f>SUM(E36:E37)</f>
        <v>49522.19</v>
      </c>
      <c r="F39" s="10"/>
      <c r="G39" s="40"/>
    </row>
    <row r="40" spans="1:7" x14ac:dyDescent="0.2">
      <c r="G40" s="41"/>
    </row>
    <row r="41" spans="1:7" x14ac:dyDescent="0.2">
      <c r="A41" s="4" t="s">
        <v>18</v>
      </c>
      <c r="G41" s="41"/>
    </row>
    <row r="42" spans="1:7" x14ac:dyDescent="0.2">
      <c r="E42" s="5"/>
      <c r="G42" s="41"/>
    </row>
    <row r="43" spans="1:7" x14ac:dyDescent="0.2">
      <c r="A43" s="2" t="s">
        <v>19</v>
      </c>
      <c r="E43" s="5">
        <f>E29</f>
        <v>5502.0600000000268</v>
      </c>
      <c r="G43" s="44"/>
    </row>
    <row r="44" spans="1:7" x14ac:dyDescent="0.2">
      <c r="A44" s="2" t="s">
        <v>20</v>
      </c>
      <c r="E44" s="5">
        <v>22297.709999999992</v>
      </c>
      <c r="G44" s="44"/>
    </row>
    <row r="45" spans="1:7" x14ac:dyDescent="0.2">
      <c r="A45" s="2" t="s">
        <v>22</v>
      </c>
      <c r="E45" s="5">
        <v>21722.42</v>
      </c>
      <c r="G45" s="44"/>
    </row>
    <row r="46" spans="1:7" x14ac:dyDescent="0.2">
      <c r="A46" s="2" t="s">
        <v>23</v>
      </c>
      <c r="E46" s="6"/>
      <c r="G46" s="41"/>
    </row>
    <row r="47" spans="1:7" ht="13.5" thickBot="1" x14ac:dyDescent="0.25">
      <c r="A47" s="3" t="s">
        <v>21</v>
      </c>
      <c r="E47" s="13">
        <f>SUM(E43:E45)</f>
        <v>49522.190000000017</v>
      </c>
      <c r="F47" s="14"/>
      <c r="G47" s="40"/>
    </row>
    <row r="48" spans="1:7" ht="13.5" thickTop="1" x14ac:dyDescent="0.2"/>
    <row r="50" spans="1:7" x14ac:dyDescent="0.2">
      <c r="A50" s="2" t="s">
        <v>86</v>
      </c>
    </row>
    <row r="52" spans="1:7" x14ac:dyDescent="0.2">
      <c r="A52" s="2" t="s">
        <v>36</v>
      </c>
      <c r="D52" s="2" t="s">
        <v>37</v>
      </c>
      <c r="F52" s="2" t="s">
        <v>38</v>
      </c>
    </row>
    <row r="55" spans="1:7" x14ac:dyDescent="0.2">
      <c r="A55" s="10"/>
      <c r="B55" s="10"/>
      <c r="D55" s="10"/>
      <c r="E55" s="10"/>
      <c r="F55" s="10"/>
      <c r="G55" s="10"/>
    </row>
    <row r="56" spans="1:7" x14ac:dyDescent="0.2">
      <c r="A56" s="2" t="s">
        <v>39</v>
      </c>
      <c r="D56" s="2" t="s">
        <v>40</v>
      </c>
      <c r="F56" s="2" t="s">
        <v>40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DAC77-0674-4541-8B3D-A7FCABF8EFB6}">
  <dimension ref="A2:G55"/>
  <sheetViews>
    <sheetView topLeftCell="A9" zoomScaleNormal="100" workbookViewId="0">
      <selection activeCell="E28" sqref="E28"/>
    </sheetView>
  </sheetViews>
  <sheetFormatPr defaultRowHeight="12.75" x14ac:dyDescent="0.2"/>
  <cols>
    <col min="1" max="2" width="9.140625" style="2"/>
    <col min="3" max="3" width="10.5703125" style="2" customWidth="1"/>
    <col min="4" max="4" width="9.140625" style="2"/>
    <col min="5" max="5" width="15.42578125" style="2" bestFit="1" customWidth="1"/>
    <col min="6" max="6" width="9.140625" style="2"/>
    <col min="7" max="7" width="16.28515625" style="2" customWidth="1"/>
    <col min="8" max="16384" width="9.140625" style="2"/>
  </cols>
  <sheetData>
    <row r="2" spans="1:7" ht="15" x14ac:dyDescent="0.2">
      <c r="A2" s="1" t="s">
        <v>0</v>
      </c>
      <c r="C2" s="3"/>
    </row>
    <row r="3" spans="1:7" x14ac:dyDescent="0.2">
      <c r="A3" s="3" t="s">
        <v>1</v>
      </c>
      <c r="C3" s="3"/>
    </row>
    <row r="4" spans="1:7" x14ac:dyDescent="0.2">
      <c r="C4" s="3"/>
    </row>
    <row r="5" spans="1:7" x14ac:dyDescent="0.2">
      <c r="C5" s="3"/>
    </row>
    <row r="6" spans="1:7" ht="19.5" customHeight="1" x14ac:dyDescent="0.2">
      <c r="A6" s="3"/>
    </row>
    <row r="7" spans="1:7" x14ac:dyDescent="0.2">
      <c r="A7" s="3" t="s">
        <v>25</v>
      </c>
    </row>
    <row r="8" spans="1:7" x14ac:dyDescent="0.2">
      <c r="G8" s="11" t="s">
        <v>3</v>
      </c>
    </row>
    <row r="9" spans="1:7" ht="28.5" customHeight="1" x14ac:dyDescent="0.2">
      <c r="A9" s="3" t="s">
        <v>2</v>
      </c>
      <c r="E9" s="7" t="s">
        <v>26</v>
      </c>
      <c r="G9" s="8" t="s">
        <v>27</v>
      </c>
    </row>
    <row r="11" spans="1:7" x14ac:dyDescent="0.2">
      <c r="A11" s="4" t="s">
        <v>4</v>
      </c>
    </row>
    <row r="12" spans="1:7" x14ac:dyDescent="0.2">
      <c r="A12" s="2" t="s">
        <v>5</v>
      </c>
      <c r="E12" s="5">
        <v>50838</v>
      </c>
      <c r="G12" s="5">
        <v>50000</v>
      </c>
    </row>
    <row r="13" spans="1:7" x14ac:dyDescent="0.2">
      <c r="A13" s="2" t="s">
        <v>6</v>
      </c>
      <c r="E13" s="5">
        <v>84350</v>
      </c>
      <c r="G13" s="5">
        <v>95000</v>
      </c>
    </row>
    <row r="14" spans="1:7" x14ac:dyDescent="0.2">
      <c r="A14" s="2" t="s">
        <v>7</v>
      </c>
      <c r="E14" s="5">
        <v>46556.32</v>
      </c>
      <c r="G14" s="5">
        <v>54000</v>
      </c>
    </row>
    <row r="16" spans="1:7" x14ac:dyDescent="0.2">
      <c r="A16" s="3" t="s">
        <v>8</v>
      </c>
      <c r="E16" s="9">
        <f>SUM(E12:E14)</f>
        <v>181744.32</v>
      </c>
      <c r="F16" s="10"/>
      <c r="G16" s="9">
        <f>SUM(G12:G14)</f>
        <v>199000</v>
      </c>
    </row>
    <row r="17" spans="1:7" x14ac:dyDescent="0.2">
      <c r="A17" s="3"/>
    </row>
    <row r="18" spans="1:7" x14ac:dyDescent="0.2">
      <c r="A18" s="4" t="s">
        <v>9</v>
      </c>
    </row>
    <row r="19" spans="1:7" x14ac:dyDescent="0.2">
      <c r="A19" s="2" t="s">
        <v>7</v>
      </c>
      <c r="E19" s="5">
        <v>101380.77</v>
      </c>
      <c r="G19" s="5">
        <v>120000</v>
      </c>
    </row>
    <row r="20" spans="1:7" x14ac:dyDescent="0.2">
      <c r="A20" s="2" t="s">
        <v>28</v>
      </c>
      <c r="B20" s="2" t="s">
        <v>31</v>
      </c>
      <c r="E20" s="5">
        <v>31120</v>
      </c>
      <c r="G20" s="5">
        <v>31500</v>
      </c>
    </row>
    <row r="21" spans="1:7" x14ac:dyDescent="0.2">
      <c r="A21" s="2" t="s">
        <v>10</v>
      </c>
      <c r="E21" s="5">
        <v>1677.75</v>
      </c>
      <c r="G21" s="5">
        <v>2000</v>
      </c>
    </row>
    <row r="22" spans="1:7" x14ac:dyDescent="0.2">
      <c r="A22" s="2" t="s">
        <v>11</v>
      </c>
      <c r="E22" s="5">
        <v>16569.490000000002</v>
      </c>
      <c r="G22" s="5">
        <v>16500</v>
      </c>
    </row>
    <row r="23" spans="1:7" x14ac:dyDescent="0.2">
      <c r="A23" s="2" t="s">
        <v>33</v>
      </c>
      <c r="E23" s="5">
        <v>7277.6</v>
      </c>
      <c r="G23" s="5">
        <v>21000</v>
      </c>
    </row>
    <row r="24" spans="1:7" x14ac:dyDescent="0.2">
      <c r="A24" s="2" t="s">
        <v>29</v>
      </c>
      <c r="E24" s="5">
        <v>1421</v>
      </c>
      <c r="G24" s="5"/>
    </row>
    <row r="25" spans="1:7" x14ac:dyDescent="0.2">
      <c r="E25" s="6"/>
      <c r="G25" s="6"/>
    </row>
    <row r="26" spans="1:7" x14ac:dyDescent="0.2">
      <c r="A26" s="3" t="s">
        <v>12</v>
      </c>
      <c r="E26" s="9">
        <f>SUM(E19:E24)</f>
        <v>159446.61000000002</v>
      </c>
      <c r="F26" s="12"/>
      <c r="G26" s="9">
        <f>SUM(G19:G24)</f>
        <v>191000</v>
      </c>
    </row>
    <row r="28" spans="1:7" ht="13.5" thickBot="1" x14ac:dyDescent="0.25">
      <c r="A28" s="3" t="s">
        <v>32</v>
      </c>
      <c r="E28" s="13">
        <f>E16-E26</f>
        <v>22297.709999999992</v>
      </c>
      <c r="F28" s="14"/>
      <c r="G28" s="13">
        <f>G16-G26</f>
        <v>8000</v>
      </c>
    </row>
    <row r="29" spans="1:7" ht="13.5" thickTop="1" x14ac:dyDescent="0.2">
      <c r="D29" s="3" t="s">
        <v>24</v>
      </c>
      <c r="E29" s="6"/>
    </row>
    <row r="30" spans="1:7" x14ac:dyDescent="0.2">
      <c r="E30" s="3"/>
    </row>
    <row r="31" spans="1:7" ht="29.25" customHeight="1" x14ac:dyDescent="0.2">
      <c r="A31" s="3" t="s">
        <v>13</v>
      </c>
      <c r="D31" s="3"/>
      <c r="E31" s="15" t="s">
        <v>30</v>
      </c>
      <c r="G31" s="15"/>
    </row>
    <row r="33" spans="1:7" x14ac:dyDescent="0.2">
      <c r="A33" s="4" t="s">
        <v>14</v>
      </c>
    </row>
    <row r="34" spans="1:7" x14ac:dyDescent="0.2">
      <c r="E34" s="5"/>
    </row>
    <row r="35" spans="1:7" x14ac:dyDescent="0.2">
      <c r="A35" s="2" t="s">
        <v>15</v>
      </c>
      <c r="E35" s="5">
        <f>48773.06+24230.59</f>
        <v>73003.649999999994</v>
      </c>
      <c r="G35" s="5"/>
    </row>
    <row r="36" spans="1:7" x14ac:dyDescent="0.2">
      <c r="A36" s="2" t="s">
        <v>16</v>
      </c>
      <c r="E36" s="5">
        <v>5100</v>
      </c>
      <c r="G36" s="5"/>
    </row>
    <row r="37" spans="1:7" x14ac:dyDescent="0.2">
      <c r="E37" s="6"/>
      <c r="G37" s="41"/>
    </row>
    <row r="38" spans="1:7" x14ac:dyDescent="0.2">
      <c r="A38" s="3" t="s">
        <v>17</v>
      </c>
      <c r="E38" s="9">
        <f>SUM(E35:E36)</f>
        <v>78103.649999999994</v>
      </c>
      <c r="F38" s="10"/>
      <c r="G38" s="40"/>
    </row>
    <row r="39" spans="1:7" x14ac:dyDescent="0.2">
      <c r="G39" s="41"/>
    </row>
    <row r="40" spans="1:7" x14ac:dyDescent="0.2">
      <c r="A40" s="4" t="s">
        <v>18</v>
      </c>
      <c r="G40" s="41"/>
    </row>
    <row r="41" spans="1:7" x14ac:dyDescent="0.2">
      <c r="E41" s="5"/>
      <c r="G41" s="41"/>
    </row>
    <row r="42" spans="1:7" x14ac:dyDescent="0.2">
      <c r="A42" s="2" t="s">
        <v>19</v>
      </c>
      <c r="E42" s="5">
        <v>22297.71</v>
      </c>
      <c r="G42" s="44"/>
    </row>
    <row r="43" spans="1:7" x14ac:dyDescent="0.2">
      <c r="A43" s="2" t="s">
        <v>20</v>
      </c>
      <c r="E43" s="5">
        <v>54169.9</v>
      </c>
      <c r="G43" s="44"/>
    </row>
    <row r="44" spans="1:7" x14ac:dyDescent="0.2">
      <c r="A44" s="2" t="s">
        <v>22</v>
      </c>
      <c r="E44" s="5">
        <v>1636.04</v>
      </c>
      <c r="G44" s="44"/>
    </row>
    <row r="45" spans="1:7" x14ac:dyDescent="0.2">
      <c r="A45" s="2" t="s">
        <v>23</v>
      </c>
      <c r="E45" s="6"/>
      <c r="G45" s="41"/>
    </row>
    <row r="46" spans="1:7" ht="13.5" thickBot="1" x14ac:dyDescent="0.25">
      <c r="A46" s="3" t="s">
        <v>21</v>
      </c>
      <c r="E46" s="13">
        <f>SUM(E42:E44)</f>
        <v>78103.649999999994</v>
      </c>
      <c r="F46" s="14"/>
      <c r="G46" s="40"/>
    </row>
    <row r="47" spans="1:7" ht="13.5" thickTop="1" x14ac:dyDescent="0.2">
      <c r="G47" s="41"/>
    </row>
    <row r="49" spans="1:7" x14ac:dyDescent="0.2">
      <c r="A49" s="2" t="s">
        <v>35</v>
      </c>
    </row>
    <row r="51" spans="1:7" x14ac:dyDescent="0.2">
      <c r="A51" s="2" t="s">
        <v>36</v>
      </c>
      <c r="D51" s="2" t="s">
        <v>37</v>
      </c>
      <c r="F51" s="2" t="s">
        <v>38</v>
      </c>
    </row>
    <row r="54" spans="1:7" x14ac:dyDescent="0.2">
      <c r="A54" s="10"/>
      <c r="B54" s="10"/>
      <c r="D54" s="10"/>
      <c r="E54" s="10"/>
      <c r="F54" s="10"/>
      <c r="G54" s="10"/>
    </row>
    <row r="55" spans="1:7" x14ac:dyDescent="0.2">
      <c r="A55" s="2" t="s">
        <v>39</v>
      </c>
      <c r="D55" s="2" t="s">
        <v>40</v>
      </c>
      <c r="F55" s="2" t="s">
        <v>40</v>
      </c>
    </row>
  </sheetData>
  <pageMargins left="0.7" right="0.7" top="0.75" bottom="0.75" header="0.3" footer="0.3"/>
  <pageSetup paperSize="9" orientation="portrait" r:id="rId1"/>
  <headerFooter>
    <oddFooter>&amp;C&amp;K01+049Kulturstedet Lindegaardens Venner,
Peter Lunds Vej 8, 2800 Kongens Lyngby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F630B-4035-4B40-B1BB-64A496F1DAB5}">
  <dimension ref="A2:G56"/>
  <sheetViews>
    <sheetView topLeftCell="A13" workbookViewId="0">
      <selection activeCell="G33" sqref="G33"/>
    </sheetView>
  </sheetViews>
  <sheetFormatPr defaultRowHeight="12.75" x14ac:dyDescent="0.2"/>
  <cols>
    <col min="1" max="2" width="9.140625" style="2"/>
    <col min="3" max="3" width="10.5703125" style="2" customWidth="1"/>
    <col min="4" max="4" width="9.140625" style="2"/>
    <col min="5" max="5" width="15.42578125" style="2" bestFit="1" customWidth="1"/>
    <col min="6" max="6" width="9.140625" style="2"/>
    <col min="7" max="7" width="16.28515625" style="2" customWidth="1"/>
    <col min="8" max="16384" width="9.140625" style="2"/>
  </cols>
  <sheetData>
    <row r="2" spans="1:7" ht="15" x14ac:dyDescent="0.2">
      <c r="A2" s="1" t="s">
        <v>0</v>
      </c>
      <c r="C2" s="3"/>
    </row>
    <row r="3" spans="1:7" x14ac:dyDescent="0.2">
      <c r="A3" s="3" t="s">
        <v>1</v>
      </c>
      <c r="C3" s="3"/>
    </row>
    <row r="4" spans="1:7" x14ac:dyDescent="0.2">
      <c r="C4" s="3"/>
    </row>
    <row r="5" spans="1:7" x14ac:dyDescent="0.2">
      <c r="C5" s="3"/>
    </row>
    <row r="6" spans="1:7" ht="19.5" customHeight="1" x14ac:dyDescent="0.2">
      <c r="A6" s="3"/>
    </row>
    <row r="7" spans="1:7" x14ac:dyDescent="0.2">
      <c r="A7" s="3" t="s">
        <v>67</v>
      </c>
    </row>
    <row r="8" spans="1:7" x14ac:dyDescent="0.2">
      <c r="G8" s="11" t="s">
        <v>3</v>
      </c>
    </row>
    <row r="9" spans="1:7" ht="28.5" customHeight="1" x14ac:dyDescent="0.2">
      <c r="A9" s="3" t="s">
        <v>2</v>
      </c>
      <c r="E9" s="7" t="s">
        <v>68</v>
      </c>
      <c r="G9" s="7" t="s">
        <v>68</v>
      </c>
    </row>
    <row r="11" spans="1:7" x14ac:dyDescent="0.2">
      <c r="A11" s="4" t="s">
        <v>4</v>
      </c>
    </row>
    <row r="12" spans="1:7" x14ac:dyDescent="0.2">
      <c r="A12" s="2" t="s">
        <v>5</v>
      </c>
      <c r="E12" s="5">
        <v>46160</v>
      </c>
      <c r="G12" s="5">
        <v>50000</v>
      </c>
    </row>
    <row r="13" spans="1:7" x14ac:dyDescent="0.2">
      <c r="A13" s="2" t="s">
        <v>6</v>
      </c>
      <c r="E13" s="5">
        <v>69250</v>
      </c>
      <c r="G13" s="5">
        <v>45000</v>
      </c>
    </row>
    <row r="14" spans="1:7" x14ac:dyDescent="0.2">
      <c r="A14" s="2" t="s">
        <v>7</v>
      </c>
      <c r="E14" s="5">
        <v>52053</v>
      </c>
      <c r="G14" s="5">
        <v>56000</v>
      </c>
    </row>
    <row r="15" spans="1:7" x14ac:dyDescent="0.2">
      <c r="A15" s="2" t="s">
        <v>69</v>
      </c>
      <c r="E15" s="5">
        <v>1000</v>
      </c>
      <c r="G15" s="5">
        <v>0</v>
      </c>
    </row>
    <row r="16" spans="1:7" x14ac:dyDescent="0.2">
      <c r="A16" s="2" t="s">
        <v>70</v>
      </c>
      <c r="E16" s="5">
        <v>1319</v>
      </c>
      <c r="G16" s="5">
        <v>0</v>
      </c>
    </row>
    <row r="18" spans="1:7" x14ac:dyDescent="0.2">
      <c r="A18" s="3" t="s">
        <v>8</v>
      </c>
      <c r="E18" s="9">
        <f>SUM(E12:E16)</f>
        <v>169782</v>
      </c>
      <c r="F18" s="10"/>
      <c r="G18" s="9">
        <f>SUM(G12:G16)</f>
        <v>151000</v>
      </c>
    </row>
    <row r="19" spans="1:7" x14ac:dyDescent="0.2">
      <c r="A19" s="3"/>
    </row>
    <row r="20" spans="1:7" x14ac:dyDescent="0.2">
      <c r="A20" s="4" t="s">
        <v>9</v>
      </c>
    </row>
    <row r="21" spans="1:7" x14ac:dyDescent="0.2">
      <c r="A21" s="2" t="s">
        <v>7</v>
      </c>
      <c r="E21" s="5">
        <v>114098</v>
      </c>
      <c r="G21" s="5">
        <v>93500</v>
      </c>
    </row>
    <row r="22" spans="1:7" x14ac:dyDescent="0.2">
      <c r="A22" s="2" t="s">
        <v>71</v>
      </c>
      <c r="E22" s="5">
        <v>5768</v>
      </c>
      <c r="G22" s="5">
        <v>5000</v>
      </c>
    </row>
    <row r="23" spans="1:7" x14ac:dyDescent="0.2">
      <c r="A23" s="2" t="s">
        <v>10</v>
      </c>
      <c r="E23" s="5">
        <v>1828</v>
      </c>
      <c r="G23" s="5">
        <v>1800</v>
      </c>
    </row>
    <row r="24" spans="1:7" x14ac:dyDescent="0.2">
      <c r="A24" s="2" t="s">
        <v>11</v>
      </c>
      <c r="E24" s="5">
        <v>13658</v>
      </c>
      <c r="G24" s="5">
        <v>13000</v>
      </c>
    </row>
    <row r="25" spans="1:7" x14ac:dyDescent="0.2">
      <c r="A25" s="2" t="s">
        <v>72</v>
      </c>
      <c r="E25" s="5">
        <v>19249</v>
      </c>
      <c r="G25" s="5">
        <v>9000</v>
      </c>
    </row>
    <row r="26" spans="1:7" x14ac:dyDescent="0.2">
      <c r="A26" s="2" t="s">
        <v>73</v>
      </c>
      <c r="E26" s="5">
        <v>864</v>
      </c>
      <c r="G26" s="5">
        <v>1000</v>
      </c>
    </row>
    <row r="27" spans="1:7" x14ac:dyDescent="0.2">
      <c r="E27" s="6"/>
      <c r="G27" s="6"/>
    </row>
    <row r="28" spans="1:7" x14ac:dyDescent="0.2">
      <c r="A28" s="3" t="s">
        <v>12</v>
      </c>
      <c r="E28" s="9">
        <f>SUM(E21:E26)</f>
        <v>155465</v>
      </c>
      <c r="F28" s="12"/>
      <c r="G28" s="9">
        <f>SUM(G21:G26)</f>
        <v>123300</v>
      </c>
    </row>
    <row r="30" spans="1:7" ht="13.5" thickBot="1" x14ac:dyDescent="0.25">
      <c r="A30" s="3" t="s">
        <v>32</v>
      </c>
      <c r="E30" s="13">
        <f>E18-E28</f>
        <v>14317</v>
      </c>
      <c r="F30" s="14"/>
      <c r="G30" s="13">
        <f>G18-G28</f>
        <v>27700</v>
      </c>
    </row>
    <row r="31" spans="1:7" ht="13.5" thickTop="1" x14ac:dyDescent="0.2">
      <c r="D31" s="3" t="s">
        <v>24</v>
      </c>
      <c r="E31" s="6"/>
    </row>
    <row r="32" spans="1:7" x14ac:dyDescent="0.2">
      <c r="E32" s="3"/>
    </row>
    <row r="33" spans="1:7" ht="29.25" customHeight="1" x14ac:dyDescent="0.2">
      <c r="A33" s="3" t="s">
        <v>13</v>
      </c>
      <c r="D33" s="3"/>
      <c r="E33" s="15" t="s">
        <v>34</v>
      </c>
      <c r="G33" s="15"/>
    </row>
    <row r="35" spans="1:7" x14ac:dyDescent="0.2">
      <c r="A35" s="4" t="s">
        <v>14</v>
      </c>
    </row>
    <row r="36" spans="1:7" x14ac:dyDescent="0.2">
      <c r="E36" s="5"/>
    </row>
    <row r="37" spans="1:7" x14ac:dyDescent="0.2">
      <c r="A37" s="2" t="s">
        <v>15</v>
      </c>
      <c r="E37" s="5">
        <v>48339.91</v>
      </c>
      <c r="G37" s="5"/>
    </row>
    <row r="38" spans="1:7" x14ac:dyDescent="0.2">
      <c r="A38" s="2" t="s">
        <v>16</v>
      </c>
      <c r="E38" s="5">
        <v>5830</v>
      </c>
      <c r="G38" s="5"/>
    </row>
    <row r="39" spans="1:7" x14ac:dyDescent="0.2">
      <c r="E39" s="6"/>
    </row>
    <row r="40" spans="1:7" x14ac:dyDescent="0.2">
      <c r="A40" s="3" t="s">
        <v>17</v>
      </c>
      <c r="E40" s="9">
        <f>SUM(E37:E38)</f>
        <v>54169.91</v>
      </c>
      <c r="F40" s="10"/>
      <c r="G40" s="40"/>
    </row>
    <row r="42" spans="1:7" x14ac:dyDescent="0.2">
      <c r="A42" s="4" t="s">
        <v>18</v>
      </c>
    </row>
    <row r="43" spans="1:7" x14ac:dyDescent="0.2">
      <c r="E43" s="5"/>
    </row>
    <row r="44" spans="1:7" x14ac:dyDescent="0.2">
      <c r="A44" s="2" t="s">
        <v>19</v>
      </c>
      <c r="E44" s="5">
        <f>E30</f>
        <v>14317</v>
      </c>
      <c r="G44" s="5"/>
    </row>
    <row r="45" spans="1:7" x14ac:dyDescent="0.2">
      <c r="A45" s="2" t="s">
        <v>20</v>
      </c>
      <c r="E45" s="5">
        <v>32207.45</v>
      </c>
      <c r="G45" s="5"/>
    </row>
    <row r="46" spans="1:7" x14ac:dyDescent="0.2">
      <c r="A46" s="2" t="s">
        <v>22</v>
      </c>
      <c r="E46" s="5">
        <v>7645.46</v>
      </c>
      <c r="G46" s="5"/>
    </row>
    <row r="47" spans="1:7" x14ac:dyDescent="0.2">
      <c r="A47" s="2" t="s">
        <v>23</v>
      </c>
      <c r="E47" s="6"/>
    </row>
    <row r="48" spans="1:7" ht="13.5" thickBot="1" x14ac:dyDescent="0.25">
      <c r="A48" s="3" t="s">
        <v>21</v>
      </c>
      <c r="E48" s="13">
        <f>SUM(E44:E46)</f>
        <v>54169.909999999996</v>
      </c>
      <c r="F48" s="14"/>
      <c r="G48" s="40"/>
    </row>
    <row r="49" spans="1:7" ht="13.5" thickTop="1" x14ac:dyDescent="0.2"/>
    <row r="51" spans="1:7" x14ac:dyDescent="0.2">
      <c r="A51" s="2" t="s">
        <v>74</v>
      </c>
    </row>
    <row r="53" spans="1:7" x14ac:dyDescent="0.2">
      <c r="A53" s="2" t="s">
        <v>36</v>
      </c>
    </row>
    <row r="54" spans="1:7" x14ac:dyDescent="0.2">
      <c r="A54" s="2" t="s">
        <v>75</v>
      </c>
    </row>
    <row r="55" spans="1:7" x14ac:dyDescent="0.2">
      <c r="A55" s="2" t="s">
        <v>76</v>
      </c>
    </row>
    <row r="56" spans="1:7" x14ac:dyDescent="0.2">
      <c r="A56" s="41"/>
      <c r="B56" s="41"/>
      <c r="C56" s="41"/>
      <c r="D56" s="41"/>
      <c r="E56" s="41"/>
      <c r="F56" s="41"/>
      <c r="G56" s="4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615CC-DC80-4057-8DCE-1D8493E3EA91}">
  <dimension ref="A2:G57"/>
  <sheetViews>
    <sheetView topLeftCell="A14" workbookViewId="0">
      <selection activeCell="G31" sqref="G31"/>
    </sheetView>
  </sheetViews>
  <sheetFormatPr defaultRowHeight="12.75" x14ac:dyDescent="0.2"/>
  <cols>
    <col min="1" max="2" width="9.140625" style="2"/>
    <col min="3" max="3" width="10.5703125" style="2" customWidth="1"/>
    <col min="4" max="4" width="9.140625" style="2"/>
    <col min="5" max="5" width="15.42578125" style="2" bestFit="1" customWidth="1"/>
    <col min="6" max="6" width="9.140625" style="2"/>
    <col min="7" max="7" width="16.28515625" style="2" customWidth="1"/>
    <col min="8" max="16384" width="9.140625" style="2"/>
  </cols>
  <sheetData>
    <row r="2" spans="1:7" ht="15" x14ac:dyDescent="0.2">
      <c r="A2" s="1" t="s">
        <v>0</v>
      </c>
      <c r="C2" s="3"/>
    </row>
    <row r="3" spans="1:7" x14ac:dyDescent="0.2">
      <c r="A3" s="3" t="s">
        <v>1</v>
      </c>
      <c r="C3" s="3"/>
    </row>
    <row r="4" spans="1:7" x14ac:dyDescent="0.2">
      <c r="C4" s="3"/>
    </row>
    <row r="5" spans="1:7" x14ac:dyDescent="0.2">
      <c r="C5" s="3"/>
    </row>
    <row r="6" spans="1:7" ht="19.5" customHeight="1" x14ac:dyDescent="0.2">
      <c r="A6" s="3"/>
    </row>
    <row r="7" spans="1:7" x14ac:dyDescent="0.2">
      <c r="A7" s="3" t="s">
        <v>77</v>
      </c>
    </row>
    <row r="8" spans="1:7" x14ac:dyDescent="0.2">
      <c r="G8" s="11" t="s">
        <v>3</v>
      </c>
    </row>
    <row r="9" spans="1:7" ht="28.5" customHeight="1" x14ac:dyDescent="0.2">
      <c r="A9" s="3" t="s">
        <v>2</v>
      </c>
      <c r="E9" s="7" t="s">
        <v>78</v>
      </c>
      <c r="G9" s="7" t="s">
        <v>78</v>
      </c>
    </row>
    <row r="11" spans="1:7" x14ac:dyDescent="0.2">
      <c r="A11" s="4" t="s">
        <v>4</v>
      </c>
    </row>
    <row r="12" spans="1:7" x14ac:dyDescent="0.2">
      <c r="A12" s="2" t="s">
        <v>5</v>
      </c>
      <c r="E12" s="5">
        <v>23800</v>
      </c>
      <c r="G12" s="5">
        <v>45000</v>
      </c>
    </row>
    <row r="13" spans="1:7" x14ac:dyDescent="0.2">
      <c r="A13" s="2" t="s">
        <v>44</v>
      </c>
      <c r="E13" s="5">
        <v>2198</v>
      </c>
      <c r="G13" s="5">
        <v>0</v>
      </c>
    </row>
    <row r="14" spans="1:7" x14ac:dyDescent="0.2">
      <c r="A14" s="2" t="s">
        <v>6</v>
      </c>
      <c r="E14" s="5">
        <v>84000</v>
      </c>
      <c r="G14" s="5">
        <v>20000</v>
      </c>
    </row>
    <row r="15" spans="1:7" x14ac:dyDescent="0.2">
      <c r="A15" s="2" t="s">
        <v>7</v>
      </c>
      <c r="E15" s="5">
        <v>77911.62</v>
      </c>
      <c r="G15" s="5">
        <v>76500</v>
      </c>
    </row>
    <row r="17" spans="1:7" x14ac:dyDescent="0.2">
      <c r="A17" s="3" t="s">
        <v>8</v>
      </c>
      <c r="E17" s="9">
        <f>SUM(E12:E15)</f>
        <v>187909.62</v>
      </c>
      <c r="F17" s="10"/>
      <c r="G17" s="9">
        <f>SUM(G12:G15)</f>
        <v>141500</v>
      </c>
    </row>
    <row r="18" spans="1:7" x14ac:dyDescent="0.2">
      <c r="A18" s="3"/>
    </row>
    <row r="19" spans="1:7" x14ac:dyDescent="0.2">
      <c r="A19" s="4" t="s">
        <v>9</v>
      </c>
      <c r="G19" s="5"/>
    </row>
    <row r="20" spans="1:7" x14ac:dyDescent="0.2">
      <c r="A20" s="2" t="s">
        <v>45</v>
      </c>
      <c r="E20" s="5">
        <v>57072</v>
      </c>
      <c r="G20" s="5">
        <v>40000</v>
      </c>
    </row>
    <row r="21" spans="1:7" x14ac:dyDescent="0.2">
      <c r="A21" s="2" t="s">
        <v>7</v>
      </c>
      <c r="E21" s="5">
        <v>134593.48000000001</v>
      </c>
      <c r="G21" s="5">
        <v>36000</v>
      </c>
    </row>
    <row r="22" spans="1:7" x14ac:dyDescent="0.2">
      <c r="A22" s="2" t="s">
        <v>71</v>
      </c>
      <c r="E22" s="5">
        <v>2249</v>
      </c>
      <c r="G22" s="5">
        <v>3000</v>
      </c>
    </row>
    <row r="23" spans="1:7" x14ac:dyDescent="0.2">
      <c r="A23" s="2" t="s">
        <v>10</v>
      </c>
      <c r="E23" s="5">
        <v>1876.7</v>
      </c>
      <c r="G23" s="5">
        <v>2000</v>
      </c>
    </row>
    <row r="24" spans="1:7" x14ac:dyDescent="0.2">
      <c r="A24" s="2" t="s">
        <v>11</v>
      </c>
      <c r="E24" s="5">
        <v>11500</v>
      </c>
      <c r="G24" s="5">
        <v>36000</v>
      </c>
    </row>
    <row r="25" spans="1:7" x14ac:dyDescent="0.2">
      <c r="E25" s="6"/>
      <c r="G25" s="6"/>
    </row>
    <row r="26" spans="1:7" x14ac:dyDescent="0.2">
      <c r="A26" s="3" t="s">
        <v>12</v>
      </c>
      <c r="E26" s="9">
        <f>SUM(E20:E24)</f>
        <v>207291.18000000002</v>
      </c>
      <c r="F26" s="12"/>
      <c r="G26" s="9">
        <f>SUM(G20:G24)</f>
        <v>117000</v>
      </c>
    </row>
    <row r="28" spans="1:7" ht="13.5" thickBot="1" x14ac:dyDescent="0.25">
      <c r="A28" s="3" t="s">
        <v>32</v>
      </c>
      <c r="E28" s="42">
        <f>E17-E26</f>
        <v>-19381.560000000027</v>
      </c>
      <c r="F28" s="14"/>
      <c r="G28" s="13">
        <f>G17-G26</f>
        <v>24500</v>
      </c>
    </row>
    <row r="29" spans="1:7" ht="13.5" thickTop="1" x14ac:dyDescent="0.2">
      <c r="D29" s="3" t="s">
        <v>24</v>
      </c>
      <c r="E29" s="6"/>
    </row>
    <row r="30" spans="1:7" x14ac:dyDescent="0.2">
      <c r="E30" s="3"/>
    </row>
    <row r="31" spans="1:7" ht="29.25" customHeight="1" x14ac:dyDescent="0.2">
      <c r="A31" s="3" t="s">
        <v>13</v>
      </c>
      <c r="D31" s="3"/>
      <c r="E31" s="15" t="s">
        <v>34</v>
      </c>
      <c r="G31" s="15"/>
    </row>
    <row r="33" spans="1:7" x14ac:dyDescent="0.2">
      <c r="A33" s="4" t="s">
        <v>14</v>
      </c>
    </row>
    <row r="34" spans="1:7" x14ac:dyDescent="0.2">
      <c r="E34" s="5"/>
    </row>
    <row r="35" spans="1:7" x14ac:dyDescent="0.2">
      <c r="A35" s="2" t="s">
        <v>15</v>
      </c>
      <c r="E35" s="5">
        <v>20663.560000000001</v>
      </c>
      <c r="G35" s="5"/>
    </row>
    <row r="36" spans="1:7" x14ac:dyDescent="0.2">
      <c r="A36" s="2" t="s">
        <v>16</v>
      </c>
      <c r="E36" s="5">
        <v>5296</v>
      </c>
      <c r="G36" s="5"/>
    </row>
    <row r="37" spans="1:7" ht="15" x14ac:dyDescent="0.25">
      <c r="A37" t="s">
        <v>52</v>
      </c>
      <c r="E37" s="5">
        <f>SUM(E35:E36)</f>
        <v>25959.56</v>
      </c>
      <c r="G37" s="5"/>
    </row>
    <row r="38" spans="1:7" x14ac:dyDescent="0.2">
      <c r="E38" s="5"/>
      <c r="G38" s="5"/>
    </row>
    <row r="39" spans="1:7" x14ac:dyDescent="0.2">
      <c r="A39" s="2" t="s">
        <v>53</v>
      </c>
      <c r="E39" s="5">
        <v>6247.89</v>
      </c>
      <c r="G39" s="5"/>
    </row>
    <row r="40" spans="1:7" x14ac:dyDescent="0.2">
      <c r="E40" s="6"/>
    </row>
    <row r="41" spans="1:7" x14ac:dyDescent="0.2">
      <c r="A41" s="3" t="s">
        <v>17</v>
      </c>
      <c r="E41" s="9">
        <f>E39+E37</f>
        <v>32207.45</v>
      </c>
      <c r="F41" s="10"/>
      <c r="G41" s="40"/>
    </row>
    <row r="43" spans="1:7" x14ac:dyDescent="0.2">
      <c r="A43" s="4" t="s">
        <v>18</v>
      </c>
    </row>
    <row r="44" spans="1:7" x14ac:dyDescent="0.2">
      <c r="E44" s="5"/>
    </row>
    <row r="45" spans="1:7" x14ac:dyDescent="0.2">
      <c r="A45" s="2" t="s">
        <v>19</v>
      </c>
      <c r="E45" s="43">
        <f>E28</f>
        <v>-19381.560000000027</v>
      </c>
      <c r="G45" s="5"/>
    </row>
    <row r="46" spans="1:7" x14ac:dyDescent="0.2">
      <c r="A46" s="2" t="s">
        <v>20</v>
      </c>
      <c r="E46" s="43">
        <v>51589.010000000038</v>
      </c>
      <c r="G46" s="5"/>
    </row>
    <row r="47" spans="1:7" x14ac:dyDescent="0.2">
      <c r="E47" s="44"/>
      <c r="G47" s="5"/>
    </row>
    <row r="48" spans="1:7" x14ac:dyDescent="0.2">
      <c r="E48" s="6"/>
    </row>
    <row r="49" spans="1:7" ht="13.5" thickBot="1" x14ac:dyDescent="0.25">
      <c r="A49" s="3" t="s">
        <v>21</v>
      </c>
      <c r="E49" s="13">
        <f>SUM(E45:E47)</f>
        <v>32207.450000000012</v>
      </c>
      <c r="F49" s="14"/>
      <c r="G49" s="40"/>
    </row>
    <row r="50" spans="1:7" ht="13.5" thickTop="1" x14ac:dyDescent="0.2"/>
    <row r="52" spans="1:7" x14ac:dyDescent="0.2">
      <c r="A52" s="2" t="s">
        <v>79</v>
      </c>
    </row>
    <row r="54" spans="1:7" x14ac:dyDescent="0.2">
      <c r="A54" s="2" t="s">
        <v>36</v>
      </c>
    </row>
    <row r="55" spans="1:7" x14ac:dyDescent="0.2">
      <c r="A55" s="2" t="s">
        <v>75</v>
      </c>
    </row>
    <row r="57" spans="1:7" x14ac:dyDescent="0.2">
      <c r="A57" s="41"/>
      <c r="B57" s="41"/>
      <c r="C57" s="41"/>
      <c r="D57" s="41"/>
      <c r="E57" s="41"/>
      <c r="F57" s="41"/>
      <c r="G57" s="4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AA55D-5F74-4042-98CF-F3708A9632F3}">
  <dimension ref="A1:G52"/>
  <sheetViews>
    <sheetView workbookViewId="0">
      <selection activeCell="D32" sqref="D32"/>
    </sheetView>
  </sheetViews>
  <sheetFormatPr defaultRowHeight="15" x14ac:dyDescent="0.25"/>
  <cols>
    <col min="1" max="1" width="23" bestFit="1" customWidth="1"/>
    <col min="2" max="3" width="4.5703125" customWidth="1"/>
    <col min="4" max="4" width="13.42578125" bestFit="1" customWidth="1"/>
  </cols>
  <sheetData>
    <row r="1" spans="1:7" ht="15.75" x14ac:dyDescent="0.25">
      <c r="A1" s="1" t="s">
        <v>0</v>
      </c>
      <c r="B1" s="2"/>
      <c r="C1" s="3"/>
      <c r="D1" s="2"/>
      <c r="E1" s="2"/>
      <c r="F1" s="2"/>
      <c r="G1" s="2"/>
    </row>
    <row r="2" spans="1:7" x14ac:dyDescent="0.25">
      <c r="A2" s="3" t="s">
        <v>1</v>
      </c>
      <c r="B2" s="2"/>
      <c r="C2" s="3"/>
      <c r="D2" s="2"/>
      <c r="E2" s="2"/>
      <c r="F2" s="2"/>
      <c r="G2" s="2"/>
    </row>
    <row r="3" spans="1:7" x14ac:dyDescent="0.25">
      <c r="A3" s="2"/>
      <c r="B3" s="2"/>
      <c r="C3" s="3"/>
      <c r="D3" s="2"/>
      <c r="E3" s="2"/>
      <c r="F3" s="2"/>
      <c r="G3" s="2"/>
    </row>
    <row r="4" spans="1:7" x14ac:dyDescent="0.25">
      <c r="A4" s="2"/>
      <c r="B4" s="2"/>
      <c r="C4" s="3"/>
      <c r="D4" s="2"/>
      <c r="E4" s="2"/>
      <c r="F4" s="2"/>
      <c r="G4" s="2"/>
    </row>
    <row r="5" spans="1:7" x14ac:dyDescent="0.25">
      <c r="A5" s="3"/>
      <c r="B5" s="2"/>
      <c r="C5" s="2"/>
      <c r="D5" s="2"/>
      <c r="E5" s="2"/>
      <c r="F5" s="2"/>
      <c r="G5" s="2"/>
    </row>
    <row r="6" spans="1:7" x14ac:dyDescent="0.25">
      <c r="A6" s="3" t="s">
        <v>65</v>
      </c>
      <c r="B6" s="2"/>
      <c r="C6" s="2"/>
      <c r="D6" s="2"/>
      <c r="E6" s="2"/>
      <c r="F6" s="2"/>
      <c r="G6" s="2"/>
    </row>
    <row r="8" spans="1:7" x14ac:dyDescent="0.25">
      <c r="A8" s="16" t="s">
        <v>41</v>
      </c>
      <c r="C8" s="38"/>
      <c r="D8" s="17" t="s">
        <v>63</v>
      </c>
      <c r="E8" s="17"/>
      <c r="F8" s="37"/>
    </row>
    <row r="9" spans="1:7" x14ac:dyDescent="0.25">
      <c r="D9" s="18"/>
      <c r="E9" s="18"/>
      <c r="F9" s="18"/>
    </row>
    <row r="10" spans="1:7" x14ac:dyDescent="0.25">
      <c r="A10" s="19" t="s">
        <v>4</v>
      </c>
      <c r="D10" s="33"/>
      <c r="E10" s="33"/>
      <c r="F10" s="33"/>
    </row>
    <row r="11" spans="1:7" x14ac:dyDescent="0.25">
      <c r="A11" t="s">
        <v>5</v>
      </c>
      <c r="D11" s="20">
        <v>41425</v>
      </c>
      <c r="F11" s="20"/>
    </row>
    <row r="12" spans="1:7" x14ac:dyDescent="0.25">
      <c r="A12" t="s">
        <v>43</v>
      </c>
      <c r="D12" s="20">
        <v>88450</v>
      </c>
      <c r="F12" s="20"/>
    </row>
    <row r="13" spans="1:7" x14ac:dyDescent="0.25">
      <c r="A13" t="s">
        <v>44</v>
      </c>
      <c r="D13" s="20">
        <v>0</v>
      </c>
      <c r="F13" s="20"/>
    </row>
    <row r="14" spans="1:7" x14ac:dyDescent="0.25">
      <c r="A14" t="s">
        <v>6</v>
      </c>
      <c r="D14" s="20">
        <v>2300</v>
      </c>
      <c r="F14" s="20"/>
    </row>
    <row r="15" spans="1:7" x14ac:dyDescent="0.25">
      <c r="A15" t="s">
        <v>7</v>
      </c>
      <c r="D15" s="21">
        <v>92361.5</v>
      </c>
      <c r="F15" s="20"/>
    </row>
    <row r="16" spans="1:7" x14ac:dyDescent="0.25">
      <c r="D16" s="20"/>
      <c r="F16" s="20"/>
    </row>
    <row r="17" spans="1:6" x14ac:dyDescent="0.25">
      <c r="A17" s="16" t="s">
        <v>8</v>
      </c>
      <c r="D17" s="23">
        <f>SUM(D11:D15)</f>
        <v>224536.5</v>
      </c>
      <c r="F17" s="24"/>
    </row>
    <row r="18" spans="1:6" x14ac:dyDescent="0.25">
      <c r="D18" s="20"/>
      <c r="F18" s="20"/>
    </row>
    <row r="19" spans="1:6" x14ac:dyDescent="0.25">
      <c r="D19" s="20"/>
      <c r="F19" s="20"/>
    </row>
    <row r="20" spans="1:6" x14ac:dyDescent="0.25">
      <c r="A20" s="19" t="s">
        <v>9</v>
      </c>
      <c r="D20" s="20"/>
      <c r="F20" s="20"/>
    </row>
    <row r="21" spans="1:6" x14ac:dyDescent="0.25">
      <c r="A21" s="25" t="s">
        <v>45</v>
      </c>
      <c r="D21" s="20">
        <v>142900</v>
      </c>
      <c r="F21" s="20"/>
    </row>
    <row r="22" spans="1:6" x14ac:dyDescent="0.25">
      <c r="A22" t="s">
        <v>7</v>
      </c>
      <c r="D22" s="20">
        <v>74162.17</v>
      </c>
      <c r="F22" s="20"/>
    </row>
    <row r="23" spans="1:6" x14ac:dyDescent="0.25">
      <c r="A23" t="s">
        <v>46</v>
      </c>
      <c r="D23" s="20">
        <v>3525.95</v>
      </c>
      <c r="F23" s="20"/>
    </row>
    <row r="24" spans="1:6" x14ac:dyDescent="0.25">
      <c r="A24" t="s">
        <v>10</v>
      </c>
      <c r="D24" s="20">
        <v>1545.75</v>
      </c>
      <c r="F24" s="20"/>
    </row>
    <row r="25" spans="1:6" x14ac:dyDescent="0.25">
      <c r="A25" t="s">
        <v>47</v>
      </c>
      <c r="D25" s="20">
        <v>0</v>
      </c>
      <c r="F25" s="20"/>
    </row>
    <row r="26" spans="1:6" x14ac:dyDescent="0.25">
      <c r="A26" t="s">
        <v>48</v>
      </c>
      <c r="D26" s="20">
        <v>0</v>
      </c>
      <c r="F26" s="20"/>
    </row>
    <row r="27" spans="1:6" x14ac:dyDescent="0.25">
      <c r="A27" t="s">
        <v>11</v>
      </c>
      <c r="D27" s="20">
        <v>6350.68</v>
      </c>
      <c r="F27" s="20"/>
    </row>
    <row r="28" spans="1:6" x14ac:dyDescent="0.25">
      <c r="A28" t="s">
        <v>49</v>
      </c>
      <c r="D28" s="20">
        <v>90</v>
      </c>
      <c r="F28" s="20"/>
    </row>
    <row r="29" spans="1:6" x14ac:dyDescent="0.25">
      <c r="D29" s="20"/>
      <c r="F29" s="20"/>
    </row>
    <row r="30" spans="1:6" x14ac:dyDescent="0.25">
      <c r="A30" s="16" t="s">
        <v>12</v>
      </c>
      <c r="D30" s="23">
        <f>SUM(D21:D28)</f>
        <v>228574.55</v>
      </c>
      <c r="F30" s="27"/>
    </row>
    <row r="31" spans="1:6" x14ac:dyDescent="0.25">
      <c r="D31" s="20"/>
      <c r="F31" s="20"/>
    </row>
    <row r="32" spans="1:6" ht="15.75" thickBot="1" x14ac:dyDescent="0.3">
      <c r="A32" s="16" t="s">
        <v>50</v>
      </c>
      <c r="D32" s="28">
        <f>D17-D30</f>
        <v>-4038.0499999999884</v>
      </c>
      <c r="F32" s="27"/>
    </row>
    <row r="33" spans="1:6" ht="15.75" thickTop="1" x14ac:dyDescent="0.25">
      <c r="A33" s="16"/>
      <c r="D33" s="27"/>
      <c r="F33" s="27"/>
    </row>
    <row r="34" spans="1:6" x14ac:dyDescent="0.25">
      <c r="D34" s="20"/>
      <c r="F34" s="20"/>
    </row>
    <row r="35" spans="1:6" x14ac:dyDescent="0.25">
      <c r="A35" s="16" t="s">
        <v>13</v>
      </c>
      <c r="D35" s="30" t="s">
        <v>64</v>
      </c>
      <c r="F35" s="36"/>
    </row>
    <row r="36" spans="1:6" x14ac:dyDescent="0.25">
      <c r="D36" s="20"/>
      <c r="F36" s="20"/>
    </row>
    <row r="37" spans="1:6" x14ac:dyDescent="0.25">
      <c r="A37" s="31" t="s">
        <v>14</v>
      </c>
      <c r="D37" s="20"/>
      <c r="F37" s="20"/>
    </row>
    <row r="38" spans="1:6" x14ac:dyDescent="0.25">
      <c r="A38" t="s">
        <v>15</v>
      </c>
      <c r="D38" s="20">
        <v>31391.360000000001</v>
      </c>
      <c r="F38" s="20"/>
    </row>
    <row r="39" spans="1:6" x14ac:dyDescent="0.25">
      <c r="A39" t="s">
        <v>16</v>
      </c>
      <c r="D39" s="20">
        <v>2776.5</v>
      </c>
      <c r="F39" s="20"/>
    </row>
    <row r="40" spans="1:6" x14ac:dyDescent="0.25">
      <c r="A40" t="s">
        <v>52</v>
      </c>
      <c r="D40" s="20">
        <f>SUM(D38:D39)</f>
        <v>34167.86</v>
      </c>
      <c r="F40" s="20"/>
    </row>
    <row r="41" spans="1:6" x14ac:dyDescent="0.25">
      <c r="D41" s="20"/>
      <c r="F41" s="20"/>
    </row>
    <row r="42" spans="1:6" x14ac:dyDescent="0.25">
      <c r="A42" t="s">
        <v>53</v>
      </c>
      <c r="D42" s="20"/>
      <c r="F42" s="20"/>
    </row>
    <row r="43" spans="1:6" ht="15.75" thickBot="1" x14ac:dyDescent="0.3">
      <c r="A43" s="16" t="s">
        <v>17</v>
      </c>
      <c r="D43" s="28">
        <f>D40</f>
        <v>34167.86</v>
      </c>
      <c r="F43" s="27"/>
    </row>
    <row r="44" spans="1:6" ht="15.75" thickTop="1" x14ac:dyDescent="0.25">
      <c r="D44" s="20"/>
      <c r="F44" s="20"/>
    </row>
    <row r="45" spans="1:6" x14ac:dyDescent="0.25">
      <c r="A45" s="31" t="s">
        <v>18</v>
      </c>
      <c r="D45" s="20"/>
      <c r="F45" s="20"/>
    </row>
    <row r="46" spans="1:6" x14ac:dyDescent="0.25">
      <c r="A46" s="25" t="s">
        <v>19</v>
      </c>
      <c r="D46" s="20">
        <f>D32</f>
        <v>-4038.0499999999884</v>
      </c>
      <c r="F46" s="20"/>
    </row>
    <row r="47" spans="1:6" x14ac:dyDescent="0.25">
      <c r="A47" t="s">
        <v>20</v>
      </c>
      <c r="D47" s="20">
        <v>38206.670000000027</v>
      </c>
      <c r="F47" s="20"/>
    </row>
    <row r="48" spans="1:6" x14ac:dyDescent="0.25">
      <c r="A48" t="s">
        <v>54</v>
      </c>
      <c r="D48" s="20">
        <v>0</v>
      </c>
      <c r="F48" s="20"/>
    </row>
    <row r="49" spans="1:6" x14ac:dyDescent="0.25">
      <c r="A49" t="s">
        <v>55</v>
      </c>
      <c r="D49" s="20">
        <v>-0.76</v>
      </c>
      <c r="F49" s="20"/>
    </row>
    <row r="50" spans="1:6" x14ac:dyDescent="0.25">
      <c r="D50" s="20"/>
      <c r="F50" s="20"/>
    </row>
    <row r="51" spans="1:6" ht="15.75" thickBot="1" x14ac:dyDescent="0.3">
      <c r="A51" s="16" t="s">
        <v>21</v>
      </c>
      <c r="D51" s="28">
        <f>SUM(D46:D50)</f>
        <v>34167.860000000037</v>
      </c>
      <c r="F51" s="27"/>
    </row>
    <row r="52" spans="1:6" ht="15.75" thickTop="1" x14ac:dyDescent="0.25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B946D-3BC7-48ED-8256-D3EF727FFF2C}">
  <dimension ref="A1:G52"/>
  <sheetViews>
    <sheetView workbookViewId="0">
      <selection activeCell="E51" sqref="E51"/>
    </sheetView>
  </sheetViews>
  <sheetFormatPr defaultRowHeight="15" x14ac:dyDescent="0.25"/>
  <cols>
    <col min="1" max="1" width="23" bestFit="1" customWidth="1"/>
    <col min="5" max="5" width="20.140625" bestFit="1" customWidth="1"/>
  </cols>
  <sheetData>
    <row r="1" spans="1:7" ht="15.75" x14ac:dyDescent="0.25">
      <c r="A1" s="1" t="s">
        <v>0</v>
      </c>
      <c r="B1" s="2"/>
      <c r="C1" s="3"/>
      <c r="D1" s="2"/>
      <c r="E1" s="2"/>
      <c r="F1" s="2"/>
      <c r="G1" s="2"/>
    </row>
    <row r="2" spans="1:7" x14ac:dyDescent="0.25">
      <c r="A2" s="3" t="s">
        <v>1</v>
      </c>
      <c r="B2" s="2"/>
      <c r="C2" s="3"/>
      <c r="D2" s="2"/>
      <c r="E2" s="2"/>
      <c r="F2" s="2"/>
      <c r="G2" s="2"/>
    </row>
    <row r="3" spans="1:7" x14ac:dyDescent="0.25">
      <c r="A3" s="2"/>
      <c r="B3" s="2"/>
      <c r="C3" s="3"/>
      <c r="D3" s="2"/>
      <c r="E3" s="2"/>
      <c r="F3" s="2"/>
      <c r="G3" s="2"/>
    </row>
    <row r="4" spans="1:7" x14ac:dyDescent="0.25">
      <c r="A4" s="2"/>
      <c r="B4" s="2"/>
      <c r="C4" s="3"/>
      <c r="D4" s="2"/>
      <c r="E4" s="2"/>
      <c r="F4" s="2"/>
      <c r="G4" s="2"/>
    </row>
    <row r="5" spans="1:7" x14ac:dyDescent="0.25">
      <c r="A5" s="3"/>
      <c r="B5" s="2"/>
      <c r="C5" s="2"/>
      <c r="D5" s="2"/>
      <c r="E5" s="2"/>
      <c r="F5" s="2"/>
      <c r="G5" s="2"/>
    </row>
    <row r="6" spans="1:7" x14ac:dyDescent="0.25">
      <c r="A6" s="3" t="s">
        <v>65</v>
      </c>
      <c r="B6" s="2"/>
      <c r="C6" s="2"/>
      <c r="D6" s="2"/>
      <c r="E6" s="2"/>
      <c r="F6" s="2"/>
      <c r="G6" s="2"/>
    </row>
    <row r="8" spans="1:7" x14ac:dyDescent="0.25">
      <c r="A8" s="16" t="s">
        <v>41</v>
      </c>
      <c r="D8" s="45" t="s">
        <v>66</v>
      </c>
      <c r="E8" s="45"/>
      <c r="F8" s="45"/>
    </row>
    <row r="10" spans="1:7" x14ac:dyDescent="0.25">
      <c r="A10" s="19" t="s">
        <v>4</v>
      </c>
      <c r="D10" s="33"/>
    </row>
    <row r="11" spans="1:7" x14ac:dyDescent="0.25">
      <c r="A11" t="s">
        <v>5</v>
      </c>
      <c r="D11" s="20"/>
      <c r="E11" s="20">
        <v>34000</v>
      </c>
      <c r="F11" s="20"/>
    </row>
    <row r="12" spans="1:7" x14ac:dyDescent="0.25">
      <c r="A12" t="s">
        <v>43</v>
      </c>
      <c r="D12" s="20"/>
      <c r="E12" s="20">
        <v>0</v>
      </c>
      <c r="F12" s="20"/>
    </row>
    <row r="13" spans="1:7" x14ac:dyDescent="0.25">
      <c r="A13" t="s">
        <v>44</v>
      </c>
      <c r="D13" s="20"/>
      <c r="E13" s="20">
        <v>0</v>
      </c>
      <c r="F13" s="20"/>
    </row>
    <row r="14" spans="1:7" x14ac:dyDescent="0.25">
      <c r="A14" t="s">
        <v>6</v>
      </c>
      <c r="D14" s="20"/>
      <c r="E14" s="20">
        <v>5200</v>
      </c>
      <c r="F14" s="20"/>
    </row>
    <row r="15" spans="1:7" x14ac:dyDescent="0.25">
      <c r="A15" t="s">
        <v>7</v>
      </c>
      <c r="D15" s="20"/>
      <c r="E15" s="21">
        <v>15182.5</v>
      </c>
      <c r="F15" s="21"/>
    </row>
    <row r="16" spans="1:7" x14ac:dyDescent="0.25">
      <c r="D16" s="20"/>
      <c r="E16" s="20"/>
      <c r="F16" s="20"/>
    </row>
    <row r="17" spans="1:6" x14ac:dyDescent="0.25">
      <c r="A17" s="16" t="s">
        <v>8</v>
      </c>
      <c r="D17" s="24"/>
      <c r="E17" s="23">
        <v>54382.5</v>
      </c>
      <c r="F17" s="23"/>
    </row>
    <row r="18" spans="1:6" x14ac:dyDescent="0.25">
      <c r="D18" s="20"/>
      <c r="E18" s="20"/>
      <c r="F18" s="20"/>
    </row>
    <row r="19" spans="1:6" x14ac:dyDescent="0.25">
      <c r="D19" s="20"/>
      <c r="E19" s="20"/>
      <c r="F19" s="20"/>
    </row>
    <row r="20" spans="1:6" x14ac:dyDescent="0.25">
      <c r="A20" s="19" t="s">
        <v>9</v>
      </c>
      <c r="D20" s="20"/>
      <c r="E20" s="20"/>
      <c r="F20" s="20"/>
    </row>
    <row r="21" spans="1:6" x14ac:dyDescent="0.25">
      <c r="A21" s="25" t="s">
        <v>45</v>
      </c>
      <c r="D21" s="20"/>
      <c r="E21" s="20">
        <v>12785.5</v>
      </c>
      <c r="F21" s="20"/>
    </row>
    <row r="22" spans="1:6" x14ac:dyDescent="0.25">
      <c r="A22" t="s">
        <v>7</v>
      </c>
      <c r="D22" s="20"/>
      <c r="E22" s="20">
        <v>20635.5</v>
      </c>
      <c r="F22" s="20"/>
    </row>
    <row r="23" spans="1:6" x14ac:dyDescent="0.25">
      <c r="A23" t="s">
        <v>46</v>
      </c>
      <c r="D23" s="20"/>
      <c r="E23" s="20">
        <v>500</v>
      </c>
      <c r="F23" s="20"/>
    </row>
    <row r="24" spans="1:6" x14ac:dyDescent="0.25">
      <c r="A24" t="s">
        <v>10</v>
      </c>
      <c r="D24" s="20"/>
      <c r="E24" s="20">
        <v>1034.75</v>
      </c>
      <c r="F24" s="20"/>
    </row>
    <row r="25" spans="1:6" x14ac:dyDescent="0.25">
      <c r="A25" t="s">
        <v>47</v>
      </c>
      <c r="D25" s="20"/>
      <c r="E25" s="20">
        <v>0</v>
      </c>
      <c r="F25" s="20"/>
    </row>
    <row r="26" spans="1:6" x14ac:dyDescent="0.25">
      <c r="A26" t="s">
        <v>48</v>
      </c>
      <c r="D26" s="20"/>
      <c r="E26" s="20">
        <v>0</v>
      </c>
      <c r="F26" s="20"/>
    </row>
    <row r="27" spans="1:6" x14ac:dyDescent="0.25">
      <c r="A27" t="s">
        <v>11</v>
      </c>
      <c r="D27" s="20"/>
      <c r="E27" s="20">
        <v>2005.6</v>
      </c>
      <c r="F27" s="20"/>
    </row>
    <row r="28" spans="1:6" x14ac:dyDescent="0.25">
      <c r="A28" t="s">
        <v>49</v>
      </c>
      <c r="D28" s="20"/>
      <c r="E28" s="20">
        <v>0</v>
      </c>
      <c r="F28" s="20"/>
    </row>
    <row r="29" spans="1:6" x14ac:dyDescent="0.25">
      <c r="D29" s="20"/>
      <c r="E29" s="20"/>
      <c r="F29" s="20"/>
    </row>
    <row r="30" spans="1:6" x14ac:dyDescent="0.25">
      <c r="A30" s="16" t="s">
        <v>12</v>
      </c>
      <c r="D30" s="27"/>
      <c r="E30" s="23">
        <v>36961.35</v>
      </c>
      <c r="F30" s="23"/>
    </row>
    <row r="31" spans="1:6" x14ac:dyDescent="0.25">
      <c r="D31" s="20"/>
      <c r="E31" s="20"/>
      <c r="F31" s="20"/>
    </row>
    <row r="32" spans="1:6" ht="15.75" thickBot="1" x14ac:dyDescent="0.3">
      <c r="A32" s="16" t="s">
        <v>50</v>
      </c>
      <c r="D32" s="27"/>
      <c r="E32" s="28">
        <v>17421.150000000001</v>
      </c>
      <c r="F32" s="28"/>
    </row>
    <row r="33" spans="1:6" ht="15.75" thickTop="1" x14ac:dyDescent="0.25">
      <c r="A33" s="16"/>
      <c r="D33" s="27"/>
      <c r="E33" s="27"/>
      <c r="F33" s="27"/>
    </row>
    <row r="34" spans="1:6" x14ac:dyDescent="0.25">
      <c r="D34" s="20"/>
      <c r="E34" s="20"/>
      <c r="F34" s="20"/>
    </row>
    <row r="35" spans="1:6" x14ac:dyDescent="0.25">
      <c r="A35" s="16" t="s">
        <v>13</v>
      </c>
      <c r="E35" s="39">
        <v>42735</v>
      </c>
      <c r="F35" s="23"/>
    </row>
    <row r="36" spans="1:6" x14ac:dyDescent="0.25">
      <c r="D36" s="20"/>
      <c r="E36" s="20"/>
      <c r="F36" s="20"/>
    </row>
    <row r="37" spans="1:6" x14ac:dyDescent="0.25">
      <c r="A37" s="31" t="s">
        <v>14</v>
      </c>
      <c r="D37" s="20"/>
      <c r="E37" s="20"/>
      <c r="F37" s="20"/>
    </row>
    <row r="38" spans="1:6" x14ac:dyDescent="0.25">
      <c r="A38" t="s">
        <v>15</v>
      </c>
      <c r="D38" s="20"/>
      <c r="E38" s="20">
        <v>48833.509999999995</v>
      </c>
      <c r="F38" s="20"/>
    </row>
    <row r="39" spans="1:6" x14ac:dyDescent="0.25">
      <c r="A39" t="s">
        <v>16</v>
      </c>
      <c r="D39" s="20"/>
      <c r="E39" s="20">
        <v>2755.5</v>
      </c>
      <c r="F39" s="20"/>
    </row>
    <row r="40" spans="1:6" x14ac:dyDescent="0.25">
      <c r="A40" t="s">
        <v>52</v>
      </c>
      <c r="D40" s="20"/>
      <c r="E40" s="20">
        <v>51589.009999999995</v>
      </c>
      <c r="F40" s="20"/>
    </row>
    <row r="41" spans="1:6" x14ac:dyDescent="0.25">
      <c r="D41" s="20"/>
      <c r="E41" s="20"/>
      <c r="F41" s="20"/>
    </row>
    <row r="42" spans="1:6" x14ac:dyDescent="0.25">
      <c r="A42" t="s">
        <v>53</v>
      </c>
      <c r="D42" s="20"/>
      <c r="E42" s="20"/>
      <c r="F42" s="20"/>
    </row>
    <row r="43" spans="1:6" ht="15.75" thickBot="1" x14ac:dyDescent="0.3">
      <c r="A43" s="16" t="s">
        <v>17</v>
      </c>
      <c r="D43" s="27"/>
      <c r="E43" s="28">
        <v>51589.009999999995</v>
      </c>
      <c r="F43" s="28"/>
    </row>
    <row r="44" spans="1:6" ht="15.75" thickTop="1" x14ac:dyDescent="0.25">
      <c r="D44" s="20"/>
      <c r="E44" s="20"/>
      <c r="F44" s="20"/>
    </row>
    <row r="45" spans="1:6" x14ac:dyDescent="0.25">
      <c r="A45" s="31" t="s">
        <v>18</v>
      </c>
      <c r="D45" s="20"/>
      <c r="E45" s="20"/>
      <c r="F45" s="20"/>
    </row>
    <row r="46" spans="1:6" x14ac:dyDescent="0.25">
      <c r="A46" s="25" t="s">
        <v>19</v>
      </c>
      <c r="D46" s="20"/>
      <c r="E46" s="20">
        <v>17421.150000000001</v>
      </c>
      <c r="F46" s="20"/>
    </row>
    <row r="47" spans="1:6" x14ac:dyDescent="0.25">
      <c r="A47" t="s">
        <v>20</v>
      </c>
      <c r="D47" s="20"/>
      <c r="E47" s="20">
        <v>34167.860000000037</v>
      </c>
      <c r="F47" s="20"/>
    </row>
    <row r="48" spans="1:6" x14ac:dyDescent="0.25">
      <c r="A48" t="s">
        <v>54</v>
      </c>
      <c r="D48" s="20"/>
      <c r="E48" s="20">
        <v>0</v>
      </c>
      <c r="F48" s="20"/>
    </row>
    <row r="49" spans="1:6" x14ac:dyDescent="0.25">
      <c r="A49" t="s">
        <v>55</v>
      </c>
      <c r="D49" s="20"/>
      <c r="E49" s="20">
        <v>0</v>
      </c>
      <c r="F49" s="20"/>
    </row>
    <row r="50" spans="1:6" x14ac:dyDescent="0.25">
      <c r="D50" s="20"/>
      <c r="E50" s="20"/>
      <c r="F50" s="20"/>
    </row>
    <row r="51" spans="1:6" ht="15.75" thickBot="1" x14ac:dyDescent="0.3">
      <c r="A51" s="16" t="s">
        <v>21</v>
      </c>
      <c r="D51" s="27"/>
      <c r="E51" s="28">
        <v>51589.010000000038</v>
      </c>
      <c r="F51" s="28"/>
    </row>
    <row r="52" spans="1:6" ht="15.75" thickTop="1" x14ac:dyDescent="0.25"/>
  </sheetData>
  <mergeCells count="1">
    <mergeCell ref="D8:F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F756A-2FC2-4E89-8F76-F98019994A6C}">
  <dimension ref="A1:G52"/>
  <sheetViews>
    <sheetView workbookViewId="0">
      <selection activeCell="D43" sqref="D43"/>
    </sheetView>
  </sheetViews>
  <sheetFormatPr defaultRowHeight="15" x14ac:dyDescent="0.25"/>
  <cols>
    <col min="1" max="1" width="23" bestFit="1" customWidth="1"/>
    <col min="2" max="3" width="3.140625" customWidth="1"/>
    <col min="5" max="5" width="13.42578125" bestFit="1" customWidth="1"/>
  </cols>
  <sheetData>
    <row r="1" spans="1:7" ht="15.75" x14ac:dyDescent="0.25">
      <c r="A1" s="1" t="s">
        <v>0</v>
      </c>
      <c r="B1" s="2"/>
      <c r="C1" s="3"/>
      <c r="D1" s="2"/>
      <c r="E1" s="2"/>
      <c r="F1" s="2"/>
      <c r="G1" s="2"/>
    </row>
    <row r="2" spans="1:7" x14ac:dyDescent="0.25">
      <c r="A2" s="3" t="s">
        <v>1</v>
      </c>
      <c r="B2" s="2"/>
      <c r="C2" s="3"/>
      <c r="D2" s="2"/>
      <c r="E2" s="2"/>
      <c r="F2" s="2"/>
      <c r="G2" s="2"/>
    </row>
    <row r="3" spans="1:7" x14ac:dyDescent="0.25">
      <c r="A3" s="2"/>
      <c r="B3" s="2"/>
      <c r="C3" s="3"/>
      <c r="D3" s="2"/>
      <c r="E3" s="2"/>
      <c r="F3" s="2"/>
      <c r="G3" s="2"/>
    </row>
    <row r="4" spans="1:7" x14ac:dyDescent="0.25">
      <c r="A4" s="2"/>
      <c r="B4" s="2"/>
      <c r="C4" s="3"/>
      <c r="D4" s="2"/>
      <c r="E4" s="2"/>
      <c r="F4" s="2"/>
      <c r="G4" s="2"/>
    </row>
    <row r="5" spans="1:7" x14ac:dyDescent="0.25">
      <c r="A5" s="3"/>
      <c r="B5" s="2"/>
      <c r="C5" s="2"/>
      <c r="D5" s="2"/>
      <c r="E5" s="2"/>
      <c r="F5" s="2"/>
      <c r="G5" s="2"/>
    </row>
    <row r="6" spans="1:7" x14ac:dyDescent="0.25">
      <c r="A6" s="3" t="s">
        <v>62</v>
      </c>
      <c r="B6" s="2"/>
      <c r="C6" s="2"/>
      <c r="D6" s="2"/>
      <c r="E6" s="2"/>
      <c r="F6" s="2"/>
      <c r="G6" s="2"/>
    </row>
    <row r="7" spans="1:7" x14ac:dyDescent="0.25">
      <c r="A7" s="3"/>
      <c r="B7" s="2"/>
      <c r="C7" s="2"/>
      <c r="D7" s="2"/>
      <c r="E7" s="2"/>
      <c r="F7" s="2"/>
      <c r="G7" s="2"/>
    </row>
    <row r="8" spans="1:7" x14ac:dyDescent="0.25">
      <c r="A8" s="16" t="s">
        <v>41</v>
      </c>
      <c r="D8" s="45" t="s">
        <v>60</v>
      </c>
      <c r="E8" s="45"/>
      <c r="F8" s="45"/>
    </row>
    <row r="9" spans="1:7" x14ac:dyDescent="0.25">
      <c r="D9" s="18"/>
      <c r="E9" s="18"/>
      <c r="F9" s="18"/>
    </row>
    <row r="10" spans="1:7" x14ac:dyDescent="0.25">
      <c r="A10" s="19" t="s">
        <v>4</v>
      </c>
      <c r="D10" s="33"/>
      <c r="E10" s="33"/>
      <c r="F10" s="33"/>
    </row>
    <row r="11" spans="1:7" x14ac:dyDescent="0.25">
      <c r="A11" t="s">
        <v>5</v>
      </c>
      <c r="D11" s="20"/>
      <c r="E11" s="20">
        <v>32500</v>
      </c>
      <c r="F11" s="20"/>
    </row>
    <row r="12" spans="1:7" x14ac:dyDescent="0.25">
      <c r="A12" t="s">
        <v>43</v>
      </c>
      <c r="D12" s="20"/>
      <c r="E12" s="20">
        <v>0</v>
      </c>
      <c r="F12" s="20"/>
    </row>
    <row r="13" spans="1:7" x14ac:dyDescent="0.25">
      <c r="A13" t="s">
        <v>44</v>
      </c>
      <c r="D13" s="20"/>
      <c r="E13" s="20">
        <v>0</v>
      </c>
      <c r="F13" s="20"/>
    </row>
    <row r="14" spans="1:7" x14ac:dyDescent="0.25">
      <c r="A14" t="s">
        <v>6</v>
      </c>
      <c r="D14" s="20"/>
      <c r="E14" s="20">
        <v>10865.5</v>
      </c>
      <c r="F14" s="20"/>
    </row>
    <row r="15" spans="1:7" x14ac:dyDescent="0.25">
      <c r="A15" t="s">
        <v>7</v>
      </c>
      <c r="D15" s="20"/>
      <c r="E15" s="21">
        <v>144594.82</v>
      </c>
      <c r="F15" s="20"/>
    </row>
    <row r="16" spans="1:7" x14ac:dyDescent="0.25">
      <c r="D16" s="20"/>
      <c r="E16" s="20"/>
      <c r="F16" s="20"/>
    </row>
    <row r="17" spans="1:6" x14ac:dyDescent="0.25">
      <c r="A17" s="16" t="s">
        <v>8</v>
      </c>
      <c r="D17" s="24"/>
      <c r="E17" s="23">
        <f>SUM(E11:E15)</f>
        <v>187960.32000000001</v>
      </c>
      <c r="F17" s="24"/>
    </row>
    <row r="18" spans="1:6" x14ac:dyDescent="0.25">
      <c r="D18" s="20"/>
      <c r="E18" s="20"/>
      <c r="F18" s="20"/>
    </row>
    <row r="19" spans="1:6" x14ac:dyDescent="0.25">
      <c r="D19" s="20"/>
      <c r="E19" s="20"/>
      <c r="F19" s="20"/>
    </row>
    <row r="20" spans="1:6" x14ac:dyDescent="0.25">
      <c r="A20" s="19" t="s">
        <v>9</v>
      </c>
      <c r="D20" s="20"/>
      <c r="E20" s="20"/>
      <c r="F20" s="20"/>
    </row>
    <row r="21" spans="1:6" x14ac:dyDescent="0.25">
      <c r="A21" s="25" t="s">
        <v>45</v>
      </c>
      <c r="D21" s="20"/>
      <c r="E21" s="20">
        <v>116356.14</v>
      </c>
      <c r="F21" s="20"/>
    </row>
    <row r="22" spans="1:6" x14ac:dyDescent="0.25">
      <c r="A22" t="s">
        <v>7</v>
      </c>
      <c r="D22" s="20"/>
      <c r="E22" s="20">
        <v>30863.58</v>
      </c>
      <c r="F22" s="20"/>
    </row>
    <row r="23" spans="1:6" x14ac:dyDescent="0.25">
      <c r="A23" t="s">
        <v>46</v>
      </c>
      <c r="D23" s="20"/>
      <c r="E23" s="20">
        <v>12114.5</v>
      </c>
      <c r="F23" s="20"/>
    </row>
    <row r="24" spans="1:6" x14ac:dyDescent="0.25">
      <c r="A24" t="s">
        <v>10</v>
      </c>
      <c r="D24" s="20"/>
      <c r="E24" s="20">
        <v>665</v>
      </c>
      <c r="F24" s="20"/>
    </row>
    <row r="25" spans="1:6" x14ac:dyDescent="0.25">
      <c r="A25" t="s">
        <v>47</v>
      </c>
      <c r="D25" s="20"/>
      <c r="E25" s="20">
        <v>1495</v>
      </c>
      <c r="F25" s="20"/>
    </row>
    <row r="26" spans="1:6" x14ac:dyDescent="0.25">
      <c r="A26" t="s">
        <v>48</v>
      </c>
      <c r="D26" s="20"/>
      <c r="E26" s="20">
        <v>0</v>
      </c>
      <c r="F26" s="20"/>
    </row>
    <row r="27" spans="1:6" x14ac:dyDescent="0.25">
      <c r="A27" t="s">
        <v>11</v>
      </c>
      <c r="D27" s="20"/>
      <c r="E27" s="20">
        <f>250+6394.45+499.9+9864.1+1400</f>
        <v>18408.45</v>
      </c>
      <c r="F27" s="20"/>
    </row>
    <row r="28" spans="1:6" x14ac:dyDescent="0.25">
      <c r="A28" t="s">
        <v>49</v>
      </c>
      <c r="D28" s="20"/>
      <c r="E28" s="20">
        <v>1000</v>
      </c>
      <c r="F28" s="20"/>
    </row>
    <row r="29" spans="1:6" x14ac:dyDescent="0.25">
      <c r="D29" s="20"/>
      <c r="E29" s="20"/>
      <c r="F29" s="20"/>
    </row>
    <row r="30" spans="1:6" x14ac:dyDescent="0.25">
      <c r="A30" s="16" t="s">
        <v>12</v>
      </c>
      <c r="D30" s="27"/>
      <c r="E30" s="23">
        <f>SUM(E21:E28)</f>
        <v>180902.67</v>
      </c>
      <c r="F30" s="27"/>
    </row>
    <row r="31" spans="1:6" x14ac:dyDescent="0.25">
      <c r="D31" s="20"/>
      <c r="E31" s="20"/>
      <c r="F31" s="20"/>
    </row>
    <row r="32" spans="1:6" ht="15.75" thickBot="1" x14ac:dyDescent="0.3">
      <c r="A32" s="16" t="s">
        <v>50</v>
      </c>
      <c r="D32" s="27"/>
      <c r="E32" s="28">
        <f>E17-E30</f>
        <v>7057.6499999999942</v>
      </c>
      <c r="F32" s="27"/>
    </row>
    <row r="33" spans="1:6" ht="15.75" thickTop="1" x14ac:dyDescent="0.25">
      <c r="A33" s="16"/>
      <c r="D33" s="27"/>
      <c r="E33" s="27"/>
      <c r="F33" s="27"/>
    </row>
    <row r="34" spans="1:6" x14ac:dyDescent="0.25">
      <c r="D34" s="20"/>
      <c r="E34" s="20"/>
      <c r="F34" s="20"/>
    </row>
    <row r="35" spans="1:6" x14ac:dyDescent="0.25">
      <c r="A35" s="16" t="s">
        <v>13</v>
      </c>
      <c r="D35" s="30"/>
      <c r="E35" s="30" t="s">
        <v>61</v>
      </c>
      <c r="F35" s="35"/>
    </row>
    <row r="36" spans="1:6" x14ac:dyDescent="0.25">
      <c r="D36" s="20"/>
      <c r="E36" s="20"/>
      <c r="F36" s="20"/>
    </row>
    <row r="37" spans="1:6" x14ac:dyDescent="0.25">
      <c r="A37" s="31" t="s">
        <v>14</v>
      </c>
      <c r="D37" s="20"/>
      <c r="E37" s="20"/>
      <c r="F37" s="20"/>
    </row>
    <row r="38" spans="1:6" x14ac:dyDescent="0.25">
      <c r="A38" t="s">
        <v>15</v>
      </c>
      <c r="D38" s="20"/>
      <c r="E38" s="20">
        <v>38600.65</v>
      </c>
      <c r="F38" s="20"/>
    </row>
    <row r="39" spans="1:6" x14ac:dyDescent="0.25">
      <c r="A39" t="s">
        <v>16</v>
      </c>
      <c r="D39" s="20"/>
      <c r="E39" s="20">
        <v>1748.5</v>
      </c>
      <c r="F39" s="20"/>
    </row>
    <row r="40" spans="1:6" x14ac:dyDescent="0.25">
      <c r="A40" t="s">
        <v>52</v>
      </c>
      <c r="D40" s="20"/>
      <c r="E40" s="20">
        <f ca="1">SUM(E38:E42)</f>
        <v>66449.149999999994</v>
      </c>
      <c r="F40" s="20"/>
    </row>
    <row r="41" spans="1:6" x14ac:dyDescent="0.25">
      <c r="D41" s="20"/>
      <c r="E41" s="20"/>
      <c r="F41" s="20"/>
    </row>
    <row r="42" spans="1:6" x14ac:dyDescent="0.25">
      <c r="A42" t="s">
        <v>53</v>
      </c>
      <c r="D42" s="20"/>
      <c r="E42" s="20">
        <v>26100</v>
      </c>
      <c r="F42" s="20"/>
    </row>
    <row r="43" spans="1:6" ht="15.75" thickBot="1" x14ac:dyDescent="0.3">
      <c r="A43" s="16" t="s">
        <v>17</v>
      </c>
      <c r="D43" s="27"/>
      <c r="E43" s="28">
        <f ca="1">E40</f>
        <v>66449.149999999994</v>
      </c>
      <c r="F43" s="27"/>
    </row>
    <row r="44" spans="1:6" ht="15.75" thickTop="1" x14ac:dyDescent="0.25">
      <c r="D44" s="20"/>
      <c r="E44" s="20"/>
      <c r="F44" s="20"/>
    </row>
    <row r="45" spans="1:6" x14ac:dyDescent="0.25">
      <c r="A45" s="31" t="s">
        <v>18</v>
      </c>
      <c r="D45" s="20"/>
      <c r="E45" s="20"/>
      <c r="F45" s="20"/>
    </row>
    <row r="46" spans="1:6" x14ac:dyDescent="0.25">
      <c r="A46" s="25" t="s">
        <v>19</v>
      </c>
      <c r="D46" s="20"/>
      <c r="E46" s="20">
        <f>E32</f>
        <v>7057.6499999999942</v>
      </c>
      <c r="F46" s="20"/>
    </row>
    <row r="47" spans="1:6" x14ac:dyDescent="0.25">
      <c r="A47" t="s">
        <v>20</v>
      </c>
      <c r="D47" s="20"/>
      <c r="E47" s="20">
        <f>'2014'!C52</f>
        <v>31149.020000000004</v>
      </c>
      <c r="F47" s="20"/>
    </row>
    <row r="48" spans="1:6" x14ac:dyDescent="0.25">
      <c r="A48" t="s">
        <v>54</v>
      </c>
      <c r="D48" s="20"/>
      <c r="E48" s="20">
        <v>0</v>
      </c>
      <c r="F48" s="20"/>
    </row>
    <row r="49" spans="1:6" x14ac:dyDescent="0.25">
      <c r="A49" t="s">
        <v>55</v>
      </c>
      <c r="D49" s="20"/>
      <c r="E49" s="20">
        <v>0</v>
      </c>
      <c r="F49" s="20"/>
    </row>
    <row r="50" spans="1:6" x14ac:dyDescent="0.25">
      <c r="D50" s="20"/>
      <c r="E50" s="20"/>
      <c r="F50" s="20"/>
    </row>
    <row r="51" spans="1:6" ht="15.75" thickBot="1" x14ac:dyDescent="0.3">
      <c r="A51" s="16" t="s">
        <v>21</v>
      </c>
      <c r="D51" s="27"/>
      <c r="E51" s="28">
        <f>SUM(E46:E50)</f>
        <v>38206.67</v>
      </c>
      <c r="F51" s="27"/>
    </row>
    <row r="52" spans="1:6" ht="15.75" thickTop="1" x14ac:dyDescent="0.25"/>
  </sheetData>
  <mergeCells count="1">
    <mergeCell ref="D8:F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073D-45DA-41B1-9A36-622D90988AEA}">
  <dimension ref="A1:F53"/>
  <sheetViews>
    <sheetView topLeftCell="A7" workbookViewId="0">
      <selection activeCell="C49" sqref="C49"/>
    </sheetView>
  </sheetViews>
  <sheetFormatPr defaultRowHeight="15" x14ac:dyDescent="0.25"/>
  <cols>
    <col min="1" max="1" width="23" bestFit="1" customWidth="1"/>
    <col min="3" max="3" width="13.42578125" bestFit="1" customWidth="1"/>
  </cols>
  <sheetData>
    <row r="1" spans="1:6" ht="15.75" x14ac:dyDescent="0.25">
      <c r="A1" s="1" t="s">
        <v>0</v>
      </c>
      <c r="B1" s="2"/>
      <c r="C1" s="3"/>
      <c r="D1" s="2"/>
      <c r="E1" s="2"/>
      <c r="F1" s="2"/>
    </row>
    <row r="2" spans="1:6" x14ac:dyDescent="0.25">
      <c r="A2" s="3" t="s">
        <v>1</v>
      </c>
      <c r="B2" s="2"/>
      <c r="C2" s="3"/>
      <c r="D2" s="2"/>
      <c r="E2" s="2"/>
      <c r="F2" s="2"/>
    </row>
    <row r="3" spans="1:6" x14ac:dyDescent="0.25">
      <c r="A3" s="2"/>
      <c r="B3" s="2"/>
      <c r="C3" s="3"/>
      <c r="D3" s="2"/>
      <c r="E3" s="2"/>
      <c r="F3" s="2"/>
    </row>
    <row r="4" spans="1:6" x14ac:dyDescent="0.25">
      <c r="A4" s="2"/>
      <c r="B4" s="2"/>
      <c r="C4" s="3"/>
      <c r="D4" s="2"/>
      <c r="E4" s="2"/>
      <c r="F4" s="2"/>
    </row>
    <row r="5" spans="1:6" x14ac:dyDescent="0.25">
      <c r="A5" s="3"/>
      <c r="B5" s="2"/>
      <c r="C5" s="2"/>
      <c r="D5" s="2"/>
      <c r="E5" s="2"/>
      <c r="F5" s="2"/>
    </row>
    <row r="6" spans="1:6" x14ac:dyDescent="0.25">
      <c r="A6" s="3" t="s">
        <v>59</v>
      </c>
      <c r="B6" s="2"/>
      <c r="C6" s="2"/>
      <c r="D6" s="2"/>
      <c r="E6" s="2"/>
      <c r="F6" s="2"/>
    </row>
    <row r="9" spans="1:6" x14ac:dyDescent="0.25">
      <c r="A9" s="16" t="s">
        <v>41</v>
      </c>
      <c r="B9" s="45" t="s">
        <v>57</v>
      </c>
      <c r="C9" s="45"/>
      <c r="D9" s="45"/>
      <c r="E9" s="26"/>
    </row>
    <row r="10" spans="1:6" x14ac:dyDescent="0.25">
      <c r="B10" s="18"/>
      <c r="C10" s="18"/>
      <c r="D10" s="18"/>
      <c r="E10" s="18"/>
    </row>
    <row r="11" spans="1:6" x14ac:dyDescent="0.25">
      <c r="A11" s="19" t="s">
        <v>4</v>
      </c>
      <c r="B11" s="32"/>
      <c r="C11" s="33"/>
      <c r="D11" s="33"/>
      <c r="E11" s="33"/>
    </row>
    <row r="12" spans="1:6" x14ac:dyDescent="0.25">
      <c r="A12" t="s">
        <v>5</v>
      </c>
      <c r="B12" s="20"/>
      <c r="C12" s="20">
        <v>16400</v>
      </c>
      <c r="D12" s="20"/>
      <c r="E12" s="20"/>
    </row>
    <row r="13" spans="1:6" x14ac:dyDescent="0.25">
      <c r="A13" t="s">
        <v>43</v>
      </c>
      <c r="B13" s="20"/>
      <c r="C13" s="20">
        <v>0</v>
      </c>
      <c r="D13" s="20"/>
      <c r="E13" s="20"/>
    </row>
    <row r="14" spans="1:6" x14ac:dyDescent="0.25">
      <c r="A14" t="s">
        <v>44</v>
      </c>
      <c r="B14" s="20"/>
      <c r="C14" s="20">
        <v>0</v>
      </c>
      <c r="D14" s="20"/>
      <c r="E14" s="20"/>
    </row>
    <row r="15" spans="1:6" x14ac:dyDescent="0.25">
      <c r="A15" t="s">
        <v>6</v>
      </c>
      <c r="B15" s="20"/>
      <c r="C15" s="20">
        <v>3460.5</v>
      </c>
      <c r="D15" s="20"/>
      <c r="E15" s="20"/>
    </row>
    <row r="16" spans="1:6" x14ac:dyDescent="0.25">
      <c r="A16" t="s">
        <v>7</v>
      </c>
      <c r="B16" s="20"/>
      <c r="C16" s="21">
        <v>27645.5</v>
      </c>
      <c r="D16" s="20"/>
      <c r="E16" s="20"/>
    </row>
    <row r="17" spans="1:5" x14ac:dyDescent="0.25">
      <c r="B17" s="20"/>
      <c r="C17" s="20"/>
      <c r="D17" s="20"/>
      <c r="E17" s="20"/>
    </row>
    <row r="18" spans="1:5" x14ac:dyDescent="0.25">
      <c r="A18" s="16" t="s">
        <v>8</v>
      </c>
      <c r="B18" s="24"/>
      <c r="C18" s="23">
        <f>SUM(C12:C16)</f>
        <v>47506</v>
      </c>
      <c r="D18" s="24"/>
      <c r="E18" s="24"/>
    </row>
    <row r="19" spans="1:5" x14ac:dyDescent="0.25">
      <c r="B19" s="20"/>
      <c r="C19" s="20"/>
      <c r="D19" s="20"/>
      <c r="E19" s="20"/>
    </row>
    <row r="20" spans="1:5" x14ac:dyDescent="0.25">
      <c r="B20" s="20"/>
      <c r="C20" s="20"/>
      <c r="D20" s="20"/>
      <c r="E20" s="20"/>
    </row>
    <row r="21" spans="1:5" x14ac:dyDescent="0.25">
      <c r="A21" s="19" t="s">
        <v>9</v>
      </c>
      <c r="B21" s="20"/>
      <c r="C21" s="20"/>
      <c r="D21" s="20"/>
      <c r="E21" s="20"/>
    </row>
    <row r="22" spans="1:5" x14ac:dyDescent="0.25">
      <c r="A22" s="25" t="s">
        <v>45</v>
      </c>
      <c r="B22" s="20"/>
      <c r="C22" s="20"/>
      <c r="D22" s="20"/>
      <c r="E22" s="20"/>
    </row>
    <row r="23" spans="1:5" x14ac:dyDescent="0.25">
      <c r="A23" t="s">
        <v>7</v>
      </c>
      <c r="B23" s="20"/>
      <c r="C23" s="20">
        <v>23709.5</v>
      </c>
      <c r="D23" s="20"/>
      <c r="E23" s="20"/>
    </row>
    <row r="24" spans="1:5" x14ac:dyDescent="0.25">
      <c r="A24" t="s">
        <v>46</v>
      </c>
      <c r="B24" s="20"/>
      <c r="C24" s="20">
        <v>346.5</v>
      </c>
      <c r="D24" s="20"/>
      <c r="E24" s="20"/>
    </row>
    <row r="25" spans="1:5" x14ac:dyDescent="0.25">
      <c r="A25" t="s">
        <v>10</v>
      </c>
      <c r="B25" s="20"/>
      <c r="C25" s="20">
        <v>299</v>
      </c>
      <c r="D25" s="20"/>
      <c r="E25" s="20"/>
    </row>
    <row r="26" spans="1:5" x14ac:dyDescent="0.25">
      <c r="A26" t="s">
        <v>47</v>
      </c>
      <c r="B26" s="20"/>
      <c r="C26" s="20">
        <v>15012</v>
      </c>
      <c r="D26" s="20"/>
      <c r="E26" s="20"/>
    </row>
    <row r="27" spans="1:5" x14ac:dyDescent="0.25">
      <c r="A27" t="s">
        <v>48</v>
      </c>
      <c r="B27" s="20"/>
      <c r="C27" s="20">
        <v>0</v>
      </c>
      <c r="D27" s="20"/>
      <c r="E27" s="20"/>
    </row>
    <row r="28" spans="1:5" x14ac:dyDescent="0.25">
      <c r="A28" t="s">
        <v>11</v>
      </c>
      <c r="B28" s="20"/>
      <c r="C28" s="20">
        <v>9619.98</v>
      </c>
      <c r="D28" s="20"/>
      <c r="E28" s="20"/>
    </row>
    <row r="29" spans="1:5" x14ac:dyDescent="0.25">
      <c r="A29" t="s">
        <v>49</v>
      </c>
      <c r="B29" s="20"/>
      <c r="C29" s="21">
        <v>145</v>
      </c>
      <c r="D29" s="20"/>
      <c r="E29" s="20"/>
    </row>
    <row r="30" spans="1:5" x14ac:dyDescent="0.25">
      <c r="B30" s="20"/>
      <c r="C30" s="20"/>
      <c r="D30" s="20"/>
      <c r="E30" s="20"/>
    </row>
    <row r="31" spans="1:5" x14ac:dyDescent="0.25">
      <c r="A31" s="16" t="s">
        <v>12</v>
      </c>
      <c r="B31" s="27"/>
      <c r="C31" s="23">
        <f>SUM(C23:C29)</f>
        <v>49131.979999999996</v>
      </c>
      <c r="D31" s="27"/>
      <c r="E31" s="27"/>
    </row>
    <row r="32" spans="1:5" x14ac:dyDescent="0.25">
      <c r="B32" s="20"/>
      <c r="C32" s="20"/>
      <c r="D32" s="20"/>
      <c r="E32" s="20"/>
    </row>
    <row r="33" spans="1:5" ht="15.75" thickBot="1" x14ac:dyDescent="0.3">
      <c r="A33" s="16" t="s">
        <v>50</v>
      </c>
      <c r="B33" s="27"/>
      <c r="C33" s="28">
        <f>C18-C31</f>
        <v>-1625.9799999999959</v>
      </c>
      <c r="D33" s="27"/>
      <c r="E33" s="27"/>
    </row>
    <row r="34" spans="1:5" ht="15.75" thickTop="1" x14ac:dyDescent="0.25">
      <c r="A34" s="16"/>
      <c r="B34" s="27"/>
      <c r="C34" s="27"/>
      <c r="D34" s="27"/>
      <c r="E34" s="27"/>
    </row>
    <row r="35" spans="1:5" x14ac:dyDescent="0.25">
      <c r="B35" s="20"/>
      <c r="C35" s="20"/>
      <c r="D35" s="20"/>
      <c r="E35" s="20"/>
    </row>
    <row r="36" spans="1:5" x14ac:dyDescent="0.25">
      <c r="A36" s="16" t="s">
        <v>13</v>
      </c>
      <c r="B36" s="30"/>
      <c r="C36" s="30" t="s">
        <v>58</v>
      </c>
      <c r="D36" s="30"/>
      <c r="E36" s="34"/>
    </row>
    <row r="37" spans="1:5" x14ac:dyDescent="0.25">
      <c r="B37" s="20"/>
      <c r="C37" s="20"/>
      <c r="D37" s="20"/>
      <c r="E37" s="20"/>
    </row>
    <row r="38" spans="1:5" x14ac:dyDescent="0.25">
      <c r="A38" s="31" t="s">
        <v>14</v>
      </c>
      <c r="B38" s="20"/>
      <c r="C38" s="20"/>
      <c r="D38" s="20"/>
      <c r="E38" s="20"/>
    </row>
    <row r="39" spans="1:5" x14ac:dyDescent="0.25">
      <c r="A39" t="s">
        <v>15</v>
      </c>
      <c r="B39" s="20"/>
      <c r="C39" s="20">
        <v>26008</v>
      </c>
      <c r="D39" s="20"/>
      <c r="E39" s="20"/>
    </row>
    <row r="40" spans="1:5" x14ac:dyDescent="0.25">
      <c r="A40" t="s">
        <v>16</v>
      </c>
      <c r="B40" s="20"/>
      <c r="C40" s="20">
        <v>5140.5</v>
      </c>
      <c r="D40" s="20"/>
      <c r="E40" s="20"/>
    </row>
    <row r="41" spans="1:5" x14ac:dyDescent="0.25">
      <c r="A41" t="s">
        <v>52</v>
      </c>
      <c r="B41" s="20"/>
      <c r="C41" s="20">
        <f>SUM(C39:C40)</f>
        <v>31148.5</v>
      </c>
      <c r="D41" s="20"/>
      <c r="E41" s="20"/>
    </row>
    <row r="42" spans="1:5" x14ac:dyDescent="0.25">
      <c r="B42" s="20"/>
      <c r="C42" s="20"/>
      <c r="D42" s="20"/>
      <c r="E42" s="20"/>
    </row>
    <row r="43" spans="1:5" x14ac:dyDescent="0.25">
      <c r="A43" t="s">
        <v>53</v>
      </c>
      <c r="B43" s="20"/>
      <c r="C43" s="20"/>
      <c r="D43" s="20"/>
      <c r="E43" s="20"/>
    </row>
    <row r="44" spans="1:5" ht="15.75" thickBot="1" x14ac:dyDescent="0.3">
      <c r="A44" s="16" t="s">
        <v>17</v>
      </c>
      <c r="B44" s="27"/>
      <c r="C44" s="28">
        <f>C41</f>
        <v>31148.5</v>
      </c>
      <c r="D44" s="27"/>
      <c r="E44" s="27"/>
    </row>
    <row r="45" spans="1:5" ht="15.75" thickTop="1" x14ac:dyDescent="0.25">
      <c r="B45" s="20"/>
      <c r="C45" s="20"/>
      <c r="D45" s="20"/>
      <c r="E45" s="20"/>
    </row>
    <row r="46" spans="1:5" x14ac:dyDescent="0.25">
      <c r="A46" s="31" t="s">
        <v>18</v>
      </c>
      <c r="B46" s="20"/>
      <c r="C46" s="20"/>
      <c r="D46" s="20"/>
      <c r="E46" s="20"/>
    </row>
    <row r="47" spans="1:5" x14ac:dyDescent="0.25">
      <c r="A47" s="25" t="s">
        <v>19</v>
      </c>
      <c r="B47" s="20"/>
      <c r="C47" s="20">
        <f>C33</f>
        <v>-1625.9799999999959</v>
      </c>
      <c r="D47" s="20"/>
      <c r="E47" s="20"/>
    </row>
    <row r="48" spans="1:5" x14ac:dyDescent="0.25">
      <c r="A48" t="s">
        <v>20</v>
      </c>
      <c r="B48" s="20"/>
      <c r="C48" s="20">
        <f>'2013'!C52</f>
        <v>32775</v>
      </c>
      <c r="D48" s="20"/>
      <c r="E48" s="20"/>
    </row>
    <row r="49" spans="1:5" x14ac:dyDescent="0.25">
      <c r="A49" t="s">
        <v>54</v>
      </c>
      <c r="B49" s="20"/>
      <c r="C49" s="20">
        <v>0</v>
      </c>
      <c r="D49" s="20"/>
      <c r="E49" s="20"/>
    </row>
    <row r="50" spans="1:5" x14ac:dyDescent="0.25">
      <c r="A50" t="s">
        <v>55</v>
      </c>
      <c r="B50" s="20"/>
      <c r="C50" s="20">
        <v>0</v>
      </c>
      <c r="D50" s="20"/>
      <c r="E50" s="20"/>
    </row>
    <row r="51" spans="1:5" x14ac:dyDescent="0.25">
      <c r="B51" s="20"/>
      <c r="C51" s="20"/>
      <c r="D51" s="20"/>
      <c r="E51" s="20"/>
    </row>
    <row r="52" spans="1:5" ht="15.75" thickBot="1" x14ac:dyDescent="0.3">
      <c r="A52" s="16" t="s">
        <v>21</v>
      </c>
      <c r="B52" s="27"/>
      <c r="C52" s="28">
        <f>SUM(C47:C51)</f>
        <v>31149.020000000004</v>
      </c>
      <c r="D52" s="27"/>
      <c r="E52" s="27"/>
    </row>
    <row r="53" spans="1:5" ht="15.75" thickTop="1" x14ac:dyDescent="0.25"/>
  </sheetData>
  <mergeCells count="1">
    <mergeCell ref="B9:D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BC65A-95E9-4F7C-B403-A2E7042A3272}">
  <dimension ref="A1:G53"/>
  <sheetViews>
    <sheetView workbookViewId="0">
      <selection activeCell="C12" sqref="C12"/>
    </sheetView>
  </sheetViews>
  <sheetFormatPr defaultRowHeight="15" x14ac:dyDescent="0.25"/>
  <cols>
    <col min="1" max="1" width="23" bestFit="1" customWidth="1"/>
    <col min="3" max="3" width="13.42578125" bestFit="1" customWidth="1"/>
  </cols>
  <sheetData>
    <row r="1" spans="1:7" ht="15.75" x14ac:dyDescent="0.25">
      <c r="A1" s="1" t="s">
        <v>0</v>
      </c>
      <c r="B1" s="2"/>
      <c r="C1" s="3"/>
      <c r="D1" s="2"/>
      <c r="E1" s="2"/>
      <c r="F1" s="2"/>
      <c r="G1" s="2"/>
    </row>
    <row r="2" spans="1:7" x14ac:dyDescent="0.25">
      <c r="A2" s="3" t="s">
        <v>1</v>
      </c>
      <c r="B2" s="2"/>
      <c r="C2" s="3"/>
      <c r="D2" s="2"/>
      <c r="E2" s="2"/>
      <c r="F2" s="2"/>
      <c r="G2" s="2"/>
    </row>
    <row r="3" spans="1:7" x14ac:dyDescent="0.25">
      <c r="A3" s="2"/>
      <c r="B3" s="2"/>
      <c r="C3" s="3"/>
      <c r="D3" s="2"/>
      <c r="E3" s="2"/>
      <c r="F3" s="2"/>
      <c r="G3" s="2"/>
    </row>
    <row r="4" spans="1:7" x14ac:dyDescent="0.25">
      <c r="A4" s="2"/>
      <c r="B4" s="2"/>
      <c r="C4" s="3"/>
      <c r="D4" s="2"/>
      <c r="E4" s="2"/>
      <c r="F4" s="2"/>
      <c r="G4" s="2"/>
    </row>
    <row r="5" spans="1:7" x14ac:dyDescent="0.25">
      <c r="A5" s="3"/>
      <c r="B5" s="2"/>
      <c r="C5" s="2"/>
      <c r="D5" s="2"/>
      <c r="E5" s="2"/>
      <c r="F5" s="2"/>
      <c r="G5" s="2"/>
    </row>
    <row r="6" spans="1:7" x14ac:dyDescent="0.25">
      <c r="A6" s="3" t="s">
        <v>56</v>
      </c>
      <c r="B6" s="2"/>
      <c r="C6" s="2"/>
      <c r="D6" s="2"/>
      <c r="E6" s="2"/>
      <c r="F6" s="2"/>
      <c r="G6" s="2"/>
    </row>
    <row r="9" spans="1:7" x14ac:dyDescent="0.25">
      <c r="A9" s="16" t="s">
        <v>41</v>
      </c>
      <c r="B9" s="45" t="s">
        <v>42</v>
      </c>
      <c r="C9" s="45"/>
      <c r="D9" s="45"/>
    </row>
    <row r="10" spans="1:7" x14ac:dyDescent="0.25">
      <c r="B10" s="18"/>
      <c r="C10" s="18"/>
      <c r="D10" s="18"/>
    </row>
    <row r="11" spans="1:7" x14ac:dyDescent="0.25">
      <c r="A11" s="19" t="s">
        <v>4</v>
      </c>
      <c r="B11" s="18"/>
      <c r="C11" s="18"/>
      <c r="D11" s="18"/>
    </row>
    <row r="12" spans="1:7" x14ac:dyDescent="0.25">
      <c r="A12" t="s">
        <v>5</v>
      </c>
      <c r="B12" s="18"/>
      <c r="C12" s="20">
        <v>19800</v>
      </c>
      <c r="D12" s="20"/>
    </row>
    <row r="13" spans="1:7" x14ac:dyDescent="0.25">
      <c r="A13" t="s">
        <v>43</v>
      </c>
      <c r="B13" s="18"/>
      <c r="C13" s="20">
        <v>0</v>
      </c>
      <c r="D13" s="20"/>
    </row>
    <row r="14" spans="1:7" x14ac:dyDescent="0.25">
      <c r="A14" t="s">
        <v>44</v>
      </c>
      <c r="B14" s="18"/>
      <c r="C14" s="20">
        <v>5000</v>
      </c>
      <c r="D14" s="20"/>
    </row>
    <row r="15" spans="1:7" x14ac:dyDescent="0.25">
      <c r="A15" t="s">
        <v>6</v>
      </c>
      <c r="B15" s="18"/>
      <c r="C15" s="20">
        <v>10302</v>
      </c>
      <c r="D15" s="20"/>
    </row>
    <row r="16" spans="1:7" x14ac:dyDescent="0.25">
      <c r="A16" t="s">
        <v>7</v>
      </c>
      <c r="B16" s="18"/>
      <c r="C16" s="21">
        <v>610</v>
      </c>
      <c r="D16" s="20"/>
    </row>
    <row r="17" spans="1:4" x14ac:dyDescent="0.25">
      <c r="B17" s="18"/>
      <c r="C17" s="20"/>
      <c r="D17" s="20"/>
    </row>
    <row r="18" spans="1:4" x14ac:dyDescent="0.25">
      <c r="A18" s="16" t="s">
        <v>8</v>
      </c>
      <c r="B18" s="22"/>
      <c r="C18" s="23">
        <f>SUM(C12:C16)</f>
        <v>35712</v>
      </c>
      <c r="D18" s="24"/>
    </row>
    <row r="19" spans="1:4" x14ac:dyDescent="0.25">
      <c r="B19" s="18"/>
      <c r="C19" s="20"/>
      <c r="D19" s="20"/>
    </row>
    <row r="20" spans="1:4" x14ac:dyDescent="0.25">
      <c r="B20" s="18"/>
      <c r="C20" s="20"/>
      <c r="D20" s="20"/>
    </row>
    <row r="21" spans="1:4" x14ac:dyDescent="0.25">
      <c r="A21" s="19" t="s">
        <v>9</v>
      </c>
      <c r="B21" s="18"/>
      <c r="C21" s="20"/>
      <c r="D21" s="20"/>
    </row>
    <row r="22" spans="1:4" x14ac:dyDescent="0.25">
      <c r="A22" s="25" t="s">
        <v>45</v>
      </c>
      <c r="B22" s="18"/>
      <c r="C22" s="20"/>
      <c r="D22" s="20"/>
    </row>
    <row r="23" spans="1:4" x14ac:dyDescent="0.25">
      <c r="A23" t="s">
        <v>7</v>
      </c>
      <c r="B23" s="18"/>
      <c r="C23" s="20">
        <v>376</v>
      </c>
      <c r="D23" s="20"/>
    </row>
    <row r="24" spans="1:4" x14ac:dyDescent="0.25">
      <c r="A24" t="s">
        <v>46</v>
      </c>
      <c r="B24" s="18"/>
      <c r="C24" s="20">
        <v>456</v>
      </c>
      <c r="D24" s="20"/>
    </row>
    <row r="25" spans="1:4" x14ac:dyDescent="0.25">
      <c r="A25" t="s">
        <v>10</v>
      </c>
      <c r="B25" s="18"/>
      <c r="C25" s="20">
        <v>300</v>
      </c>
      <c r="D25" s="20"/>
    </row>
    <row r="26" spans="1:4" x14ac:dyDescent="0.25">
      <c r="A26" t="s">
        <v>47</v>
      </c>
      <c r="B26" s="18"/>
      <c r="C26" s="20">
        <v>0</v>
      </c>
      <c r="D26" s="20"/>
    </row>
    <row r="27" spans="1:4" x14ac:dyDescent="0.25">
      <c r="A27" t="s">
        <v>48</v>
      </c>
      <c r="B27" s="18"/>
      <c r="C27" s="20">
        <v>0</v>
      </c>
      <c r="D27" s="20"/>
    </row>
    <row r="28" spans="1:4" x14ac:dyDescent="0.25">
      <c r="A28" t="s">
        <v>11</v>
      </c>
      <c r="B28" s="18"/>
      <c r="C28" s="20">
        <v>0</v>
      </c>
      <c r="D28" s="20"/>
    </row>
    <row r="29" spans="1:4" x14ac:dyDescent="0.25">
      <c r="A29" t="s">
        <v>49</v>
      </c>
      <c r="B29" s="18"/>
      <c r="C29" s="21">
        <v>45</v>
      </c>
      <c r="D29" s="20"/>
    </row>
    <row r="30" spans="1:4" x14ac:dyDescent="0.25">
      <c r="B30" s="18"/>
      <c r="C30" s="20"/>
      <c r="D30" s="20"/>
    </row>
    <row r="31" spans="1:4" x14ac:dyDescent="0.25">
      <c r="A31" s="16" t="s">
        <v>12</v>
      </c>
      <c r="B31" s="26"/>
      <c r="C31" s="23">
        <f>SUM(C23:C29)</f>
        <v>1177</v>
      </c>
      <c r="D31" s="27"/>
    </row>
    <row r="32" spans="1:4" x14ac:dyDescent="0.25">
      <c r="B32" s="18"/>
      <c r="C32" s="20"/>
      <c r="D32" s="20"/>
    </row>
    <row r="33" spans="1:4" ht="15.75" thickBot="1" x14ac:dyDescent="0.3">
      <c r="A33" s="16" t="s">
        <v>50</v>
      </c>
      <c r="B33" s="26"/>
      <c r="C33" s="28">
        <f>C18-C31</f>
        <v>34535</v>
      </c>
      <c r="D33" s="27"/>
    </row>
    <row r="34" spans="1:4" ht="15.75" thickTop="1" x14ac:dyDescent="0.25">
      <c r="A34" s="16"/>
      <c r="B34" s="26"/>
      <c r="C34" s="27"/>
      <c r="D34" s="27"/>
    </row>
    <row r="35" spans="1:4" x14ac:dyDescent="0.25">
      <c r="B35" s="18"/>
      <c r="C35" s="20"/>
      <c r="D35" s="20"/>
    </row>
    <row r="36" spans="1:4" x14ac:dyDescent="0.25">
      <c r="A36" s="16" t="s">
        <v>13</v>
      </c>
      <c r="B36" s="29"/>
      <c r="C36" s="30" t="s">
        <v>51</v>
      </c>
      <c r="D36" s="30"/>
    </row>
    <row r="37" spans="1:4" x14ac:dyDescent="0.25">
      <c r="B37" s="18"/>
      <c r="C37" s="20"/>
      <c r="D37" s="20"/>
    </row>
    <row r="38" spans="1:4" x14ac:dyDescent="0.25">
      <c r="A38" s="31" t="s">
        <v>14</v>
      </c>
      <c r="B38" s="18"/>
      <c r="C38" s="20"/>
      <c r="D38" s="20"/>
    </row>
    <row r="39" spans="1:4" x14ac:dyDescent="0.25">
      <c r="A39" t="s">
        <v>15</v>
      </c>
      <c r="B39" s="18"/>
      <c r="C39" s="20">
        <v>29103</v>
      </c>
      <c r="D39" s="20"/>
    </row>
    <row r="40" spans="1:4" x14ac:dyDescent="0.25">
      <c r="A40" t="s">
        <v>16</v>
      </c>
      <c r="B40" s="18"/>
      <c r="C40" s="20">
        <v>3672</v>
      </c>
      <c r="D40" s="20"/>
    </row>
    <row r="41" spans="1:4" x14ac:dyDescent="0.25">
      <c r="A41" t="s">
        <v>52</v>
      </c>
      <c r="B41" s="18"/>
      <c r="C41" s="20">
        <f>SUM(C39:C40)</f>
        <v>32775</v>
      </c>
      <c r="D41" s="20"/>
    </row>
    <row r="42" spans="1:4" x14ac:dyDescent="0.25">
      <c r="B42" s="18"/>
      <c r="C42" s="20"/>
      <c r="D42" s="20"/>
    </row>
    <row r="43" spans="1:4" x14ac:dyDescent="0.25">
      <c r="A43" t="s">
        <v>53</v>
      </c>
      <c r="B43" s="18"/>
      <c r="C43" s="20"/>
      <c r="D43" s="20"/>
    </row>
    <row r="44" spans="1:4" ht="15.75" thickBot="1" x14ac:dyDescent="0.3">
      <c r="A44" s="16" t="s">
        <v>17</v>
      </c>
      <c r="B44" s="26"/>
      <c r="C44" s="28">
        <f>C41</f>
        <v>32775</v>
      </c>
      <c r="D44" s="27"/>
    </row>
    <row r="45" spans="1:4" ht="15.75" thickTop="1" x14ac:dyDescent="0.25">
      <c r="B45" s="18"/>
      <c r="C45" s="20"/>
      <c r="D45" s="20"/>
    </row>
    <row r="46" spans="1:4" x14ac:dyDescent="0.25">
      <c r="A46" s="31" t="s">
        <v>18</v>
      </c>
      <c r="B46" s="18"/>
      <c r="C46" s="20"/>
      <c r="D46" s="20"/>
    </row>
    <row r="47" spans="1:4" x14ac:dyDescent="0.25">
      <c r="A47" s="25" t="s">
        <v>19</v>
      </c>
      <c r="B47" s="18"/>
      <c r="C47" s="20">
        <f>C33</f>
        <v>34535</v>
      </c>
      <c r="D47" s="20"/>
    </row>
    <row r="48" spans="1:4" x14ac:dyDescent="0.25">
      <c r="A48" t="s">
        <v>20</v>
      </c>
      <c r="B48" s="18"/>
      <c r="C48" s="20">
        <v>248240</v>
      </c>
      <c r="D48" s="20"/>
    </row>
    <row r="49" spans="1:4" x14ac:dyDescent="0.25">
      <c r="A49" t="s">
        <v>54</v>
      </c>
      <c r="B49" s="18"/>
      <c r="C49" s="20">
        <v>-250000</v>
      </c>
      <c r="D49" s="20"/>
    </row>
    <row r="50" spans="1:4" x14ac:dyDescent="0.25">
      <c r="A50" t="s">
        <v>55</v>
      </c>
      <c r="B50" s="18"/>
      <c r="C50" s="20">
        <v>0</v>
      </c>
      <c r="D50" s="20"/>
    </row>
    <row r="51" spans="1:4" x14ac:dyDescent="0.25">
      <c r="B51" s="18"/>
      <c r="C51" s="20"/>
      <c r="D51" s="20"/>
    </row>
    <row r="52" spans="1:4" ht="15.75" thickBot="1" x14ac:dyDescent="0.3">
      <c r="A52" s="16" t="s">
        <v>21</v>
      </c>
      <c r="B52" s="26"/>
      <c r="C52" s="28">
        <f>SUM(C47:C51)</f>
        <v>32775</v>
      </c>
      <c r="D52" s="27"/>
    </row>
    <row r="53" spans="1:4" ht="15.75" thickTop="1" x14ac:dyDescent="0.25"/>
  </sheetData>
  <mergeCells count="1">
    <mergeCell ref="B9:D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2020</vt:lpstr>
      <vt:lpstr>2019</vt:lpstr>
      <vt:lpstr>2018</vt:lpstr>
      <vt:lpstr>2017</vt:lpstr>
      <vt:lpstr>2016</vt:lpstr>
      <vt:lpstr>2016 igen</vt:lpstr>
      <vt:lpstr>2015</vt:lpstr>
      <vt:lpstr>2014</vt:lpstr>
      <vt:lpstr>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Christensen</dc:creator>
  <cp:lastModifiedBy>Lone Bang Hemmeth</cp:lastModifiedBy>
  <cp:lastPrinted>2020-02-13T08:37:59Z</cp:lastPrinted>
  <dcterms:created xsi:type="dcterms:W3CDTF">2019-02-26T14:43:31Z</dcterms:created>
  <dcterms:modified xsi:type="dcterms:W3CDTF">2021-02-08T16:27:53Z</dcterms:modified>
</cp:coreProperties>
</file>